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hidePivotFieldList="1"/>
  <xr:revisionPtr revIDLastSave="522" documentId="8_{A53816F2-016D-4C56-A5DF-60D8DC0512C5}" xr6:coauthVersionLast="47" xr6:coauthVersionMax="47" xr10:uidLastSave="{236532FB-177A-4DC3-BCF9-4FC2DE66C21A}"/>
  <bookViews>
    <workbookView xWindow="-108" yWindow="-108" windowWidth="23256" windowHeight="12456" activeTab="2" xr2:uid="{00000000-000D-0000-FFFF-FFFF00000000}"/>
  </bookViews>
  <sheets>
    <sheet name="スポンサー公告" sheetId="188" r:id="rId1"/>
    <sheet name="ヘッドライン" sheetId="78" state="hidden" r:id="rId2"/>
    <sheet name="31　ノロウイルス関連情報 " sheetId="101" r:id="rId3"/>
    <sheet name="31  衛生訓話" sheetId="189" r:id="rId4"/>
    <sheet name="31　食中毒記事等 " sheetId="29" r:id="rId5"/>
    <sheet name="31 海外情報" sheetId="123" r:id="rId6"/>
    <sheet name="31　感染症統計" sheetId="125" r:id="rId7"/>
    <sheet name="31　感染症情報" sheetId="124" r:id="rId8"/>
    <sheet name="Sheet1" sheetId="170" state="hidden" r:id="rId9"/>
    <sheet name="30　食品回収" sheetId="60" r:id="rId10"/>
    <sheet name="30　食品表示" sheetId="156" r:id="rId11"/>
    <sheet name="31　残留農薬など" sheetId="34" r:id="rId12"/>
  </sheets>
  <definedNames>
    <definedName name="_xlnm._FilterDatabase" localSheetId="9" hidden="1">'30　食品回収'!$A$1:$E$41</definedName>
    <definedName name="_xlnm._FilterDatabase" localSheetId="10" hidden="1">'30　食品表示'!$A$1:$C$1</definedName>
    <definedName name="_xlnm._FilterDatabase" localSheetId="2" hidden="1">'31　ノロウイルス関連情報 '!$A$22:$G$75</definedName>
    <definedName name="_xlnm._FilterDatabase" localSheetId="4" hidden="1">'31　食中毒記事等 '!$A$1:$D$1</definedName>
    <definedName name="_xlnm.Print_Area" localSheetId="9">'30　食品回収'!$A$1:$E$48</definedName>
    <definedName name="_xlnm.Print_Area" localSheetId="10">'30　食品表示'!$A$1:$C$23</definedName>
    <definedName name="_xlnm.Print_Area" localSheetId="3">'31  衛生訓話'!$A$1:$M$24</definedName>
    <definedName name="_xlnm.Print_Area" localSheetId="2">'31　ノロウイルス関連情報 '!$A$1:$N$84</definedName>
    <definedName name="_xlnm.Print_Area" localSheetId="5">'31 海外情報'!$A$1:$C$34</definedName>
    <definedName name="_xlnm.Print_Area" localSheetId="7">'31　感染症情報'!$A$1:$D$33</definedName>
    <definedName name="_xlnm.Print_Area" localSheetId="6">'31　感染症統計'!$A$1:$AC$38</definedName>
    <definedName name="_xlnm.Print_Area" localSheetId="11">'31　残留農薬など'!$A$1:$N$15</definedName>
    <definedName name="_xlnm.Print_Area" localSheetId="4">'31　食中毒記事等 '!$A$1:$D$34</definedName>
    <definedName name="_xlnm.Print_Area" localSheetId="0">スポンサー公告!$A$1:$AA$65</definedName>
    <definedName name="_xlnm.Print_Titles" localSheetId="10">'30　食品表示'!$1:$1</definedName>
    <definedName name="_xlnm.Print_Titles" localSheetId="4">'31　食中毒記事等 '!$1:$1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8" l="1"/>
  <c r="H4" i="125"/>
  <c r="I4" i="125"/>
  <c r="W4" i="125"/>
  <c r="X4" i="125"/>
  <c r="B18" i="78"/>
  <c r="N12" i="170"/>
  <c r="B17" i="78" l="1"/>
  <c r="B16" i="78" l="1"/>
  <c r="B15" i="78"/>
  <c r="D1" i="124" l="1"/>
  <c r="M3" i="170" l="1"/>
  <c r="U4" i="125" l="1"/>
  <c r="V4" i="125"/>
  <c r="O19" i="170" l="1"/>
  <c r="P19" i="170"/>
  <c r="Q19" i="170"/>
  <c r="R19" i="170"/>
  <c r="S19" i="170"/>
  <c r="N19" i="170"/>
  <c r="O12" i="170"/>
  <c r="P12" i="170"/>
  <c r="Q12" i="170"/>
  <c r="R12" i="170"/>
  <c r="S12" i="170"/>
  <c r="R24" i="170" l="1"/>
  <c r="P24" i="170"/>
  <c r="O24" i="170"/>
  <c r="S24" i="170"/>
  <c r="Q24" i="170"/>
  <c r="N24" i="170"/>
  <c r="B14" i="78"/>
  <c r="B12" i="78"/>
  <c r="G4" i="170" l="1"/>
  <c r="E4" i="170"/>
  <c r="J4" i="170"/>
  <c r="F4" i="170"/>
  <c r="D4" i="170"/>
  <c r="I4" i="170"/>
  <c r="H4" i="170"/>
  <c r="T4" i="125"/>
  <c r="D4" i="125" l="1"/>
  <c r="G44" i="101" l="1"/>
  <c r="B44" i="101" s="1"/>
  <c r="G73" i="101"/>
  <c r="G25" i="101"/>
  <c r="B25" i="101" s="1"/>
  <c r="G26" i="101"/>
  <c r="B26" i="101" s="1"/>
  <c r="G27" i="10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5" i="101"/>
  <c r="B45" i="101" s="1"/>
  <c r="G46" i="101"/>
  <c r="B46" i="101" s="1"/>
  <c r="G47" i="101"/>
  <c r="B47" i="101" s="1"/>
  <c r="G48" i="101"/>
  <c r="B48" i="101" s="1"/>
  <c r="G49" i="101"/>
  <c r="B49" i="101" s="1"/>
  <c r="G50" i="101"/>
  <c r="B50" i="101" s="1"/>
  <c r="G51" i="101"/>
  <c r="B51" i="101" s="1"/>
  <c r="G52" i="101"/>
  <c r="B52" i="101" s="1"/>
  <c r="G53" i="10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Q4" i="125" l="1"/>
  <c r="B4" i="125"/>
  <c r="N8" i="125" l="1"/>
  <c r="AC8" i="125"/>
  <c r="B11" i="78" l="1"/>
  <c r="G23" i="101" l="1"/>
  <c r="G24" i="101"/>
  <c r="N9" i="125" l="1"/>
  <c r="N10" i="125"/>
  <c r="Y4" i="125" l="1"/>
  <c r="Z4" i="125"/>
  <c r="K4" i="125"/>
  <c r="B13" i="78" l="1"/>
  <c r="G11" i="78" l="1"/>
  <c r="F4" i="125" l="1"/>
  <c r="E4" i="125"/>
  <c r="N71" i="101" l="1"/>
  <c r="M71" i="101"/>
  <c r="G74" i="101" l="1"/>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G75" i="101" l="1"/>
  <c r="F75" i="101" s="1"/>
  <c r="F11" i="78"/>
  <c r="I74" i="101" l="1"/>
  <c r="I73" i="101"/>
  <c r="H11"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<sst xmlns="http://schemas.openxmlformats.org/spreadsheetml/2006/main" count="649" uniqueCount="447">
  <si>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</si>
  <si>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</si>
  <si>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</si>
  <si>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</si>
  <si>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</si>
  <si>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</si>
  <si>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</si>
  <si>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</si>
  <si>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</si>
  <si>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</si>
  <si>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</si>
  <si>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</si>
  <si>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</si>
  <si>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</si>
  <si>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</si>
  <si>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</si>
  <si>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</si>
  <si>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</si>
  <si>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</si>
  <si>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</si>
  <si>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</si>
  <si>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</si>
  <si>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</si>
  <si>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</si>
  <si>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</si>
  <si>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</si>
  <si>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</si>
  <si>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</si>
  <si>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</si>
  <si>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</si>
  <si>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</si>
  <si>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</si>
  <si>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</si>
  <si>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</si>
  <si>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</si>
  <si>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</si>
  <si>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</si>
  <si>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</si>
  <si>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</si>
  <si>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</si>
  <si>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</si>
  <si>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</si>
  <si>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</si>
  <si>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</si>
  <si>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</si>
  <si>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</si>
  <si>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</si>
  <si>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</si>
  <si>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</si>
  <si>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</si>
  <si>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</si>
  <si>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★数年間で1番目に高い比率でノロウイルス継続</t>
    <rPh sb="1" eb="4">
      <t>スウネンカン</t>
    </rPh>
    <rPh sb="6" eb="8">
      <t>バンメ</t>
    </rPh>
    <rPh sb="9" eb="10">
      <t>タカ</t>
    </rPh>
    <rPh sb="11" eb="13">
      <t>ヒリツ</t>
    </rPh>
    <rPh sb="20" eb="22">
      <t>ケイゾク</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</si>
  <si>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</si>
  <si>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</si>
  <si>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</si>
  <si>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</si>
  <si>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</si>
  <si>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</si>
  <si>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</si>
  <si>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</si>
  <si>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</si>
  <si>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</si>
  <si>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</si>
  <si>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</si>
  <si>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</si>
  <si>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</si>
  <si>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</si>
  <si>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</si>
  <si>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</si>
  <si>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</si>
  <si>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</si>
  <si>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</si>
  <si>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</si>
  <si>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</si>
  <si>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</si>
  <si>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</si>
  <si>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</si>
  <si>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</si>
  <si>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</si>
  <si>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</si>
  <si>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</si>
  <si>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</si>
  <si>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</si>
  <si>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</si>
  <si>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</si>
  <si>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</si>
  <si>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</si>
  <si>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</si>
  <si>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</si>
  <si>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</si>
  <si>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</si>
  <si>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</si>
  <si>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</si>
  <si>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</si>
  <si>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</si>
  <si>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</si>
  <si>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</si>
  <si>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</si>
  <si>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</si>
  <si>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</si>
  <si>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</si>
  <si>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</si>
  <si>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</si>
  <si>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</si>
  <si>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</si>
  <si>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</si>
  <si>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</si>
  <si>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</si>
  <si>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</si>
  <si>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</si>
  <si>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</si>
  <si>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</si>
  <si>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</si>
  <si>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</si>
  <si>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</si>
  <si>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</si>
  <si>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</si>
  <si>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</si>
  <si>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</si>
  <si>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</si>
  <si>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</si>
  <si>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</si>
  <si>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</si>
  <si>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</si>
  <si>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</si>
  <si>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</si>
  <si>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　↓　職場の先輩は以下のことを理解して　わかり易く　指導しましょう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</si>
  <si>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</si>
  <si>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</si>
  <si>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</si>
  <si>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</si>
  <si>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</si>
  <si>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</si>
  <si>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</si>
  <si>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</si>
  <si>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</si>
  <si>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</si>
  <si>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</si>
  <si>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</si>
  <si>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</si>
  <si>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</si>
  <si>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</si>
  <si>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 xml:space="preserve">腸チフス　
</t>
    <rPh sb="0" eb="1">
      <t>チョウ</t>
    </rPh>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</si>
  <si>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</si>
  <si>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</si>
  <si>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</si>
  <si>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</si>
  <si>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</si>
  <si>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※2024年 第24週（6/10～6/16） 現在</t>
    <rPh sb="5" eb="6">
      <t>ネン</t>
    </rPh>
    <rPh sb="7" eb="8">
      <t>ダイ</t>
    </rPh>
    <rPh sb="10" eb="11">
      <t>シュウ</t>
    </rPh>
    <rPh sb="23" eb="25">
      <t>ゲンザイ</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</si>
  <si>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</si>
  <si>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</si>
  <si>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</si>
  <si>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</si>
  <si>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</si>
  <si>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</si>
  <si>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</si>
  <si>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</si>
  <si>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</si>
  <si>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</si>
  <si>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</si>
  <si>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</si>
  <si>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</si>
  <si>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</si>
  <si>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</si>
  <si>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</si>
  <si>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</si>
  <si>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</si>
  <si>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</si>
  <si>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</si>
  <si>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</si>
  <si>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</si>
  <si>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</si>
  <si>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</si>
  <si>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</si>
  <si>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</si>
  <si>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</si>
  <si>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</si>
  <si>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</si>
  <si>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</si>
  <si>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</si>
  <si>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</si>
  <si>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</si>
  <si>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</si>
  <si>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</si>
  <si>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コロナ渦以前並み</t>
    <rPh sb="3" eb="4">
      <t>ウズ</t>
    </rPh>
    <rPh sb="4" eb="6">
      <t>イゼン</t>
    </rPh>
    <rPh sb="6" eb="7">
      <t>ナ</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</si>
  <si>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</si>
  <si>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</si>
  <si>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</si>
  <si>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</si>
  <si>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</si>
  <si>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</si>
  <si>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</si>
  <si>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</si>
  <si>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</si>
  <si>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</si>
  <si>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</si>
  <si>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</si>
  <si>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</si>
  <si>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</si>
  <si>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</si>
  <si>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</si>
  <si>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</si>
  <si>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</si>
  <si>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</si>
  <si>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</si>
  <si>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</si>
  <si>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</si>
  <si>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</si>
  <si>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</si>
  <si>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</si>
  <si>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福岡市によりますと、先月２３日（火）福岡市西区の保育所から「先月２２日と翌日、嘔吐していた園児２人からノロウイルスが検出された」という内容の報告がありました。
報告を受けて市が感染拡大防止の指導を実施しましたが、今月２日までに０歳から４歳までの園児あわせて１２人が嘔吐や下痢などの症状を訴え、このうち７人からノロウイルスが検出されました。</t>
    <phoneticPr fontId="84"/>
  </si>
  <si>
    <t>九州朝日放送</t>
    <phoneticPr fontId="84"/>
  </si>
  <si>
    <t xml:space="preserve"> 令和６年７月２５日（木），函館市内の保育所から，嘔吐，下痢の症状を呈している園児および職員が複数名発生している旨，市立函館保健所に通報があった。
函館市内の保育所で，７月１６日（火）頃から７月３１日（水）にかけて園児および職員２１名が，嘔吐，下痢等の症状を呈し，そのうち１０名からノロウイルスが検出された。</t>
    <phoneticPr fontId="84"/>
  </si>
  <si>
    <t>市立函館保健所長公表</t>
    <rPh sb="8" eb="10">
      <t>コウヒョウ</t>
    </rPh>
    <phoneticPr fontId="84"/>
  </si>
  <si>
    <t>列1</t>
    <phoneticPr fontId="29"/>
  </si>
  <si>
    <t>列2</t>
    <phoneticPr fontId="29"/>
  </si>
  <si>
    <t>　上位2種目(賞味期限・アレルギー表記ミス)で全体の　(61%)</t>
    <rPh sb="1" eb="3">
      <t>ジョウイ</t>
    </rPh>
    <rPh sb="4" eb="6">
      <t>シュモク</t>
    </rPh>
    <rPh sb="7" eb="11">
      <t>ショウミキゲン</t>
    </rPh>
    <rPh sb="17" eb="19">
      <t>ヒョウキ</t>
    </rPh>
    <rPh sb="23" eb="25">
      <t>ゼンタイ</t>
    </rPh>
    <phoneticPr fontId="5"/>
  </si>
  <si>
    <t>例年並み</t>
    <rPh sb="0" eb="3">
      <t>レイネンナ</t>
    </rPh>
    <phoneticPr fontId="84"/>
  </si>
  <si>
    <t>2024年第29週</t>
    <rPh sb="4" eb="5">
      <t>ネン</t>
    </rPh>
    <rPh sb="5" eb="6">
      <t>ダイ</t>
    </rPh>
    <rPh sb="8" eb="9">
      <t>シュウ</t>
    </rPh>
    <phoneticPr fontId="84"/>
  </si>
  <si>
    <t>栃木県</t>
    <rPh sb="0" eb="3">
      <t>トチギケン</t>
    </rPh>
    <phoneticPr fontId="15"/>
  </si>
  <si>
    <t>北海道</t>
    <rPh sb="0" eb="3">
      <t>ホッカイドウ</t>
    </rPh>
    <phoneticPr fontId="15"/>
  </si>
  <si>
    <t>兵庫県</t>
    <rPh sb="0" eb="3">
      <t>ヒョウゴケン</t>
    </rPh>
    <phoneticPr fontId="15"/>
  </si>
  <si>
    <t>讀賣新聞</t>
    <rPh sb="0" eb="4">
      <t>ヨミウリシンブン</t>
    </rPh>
    <phoneticPr fontId="15"/>
  </si>
  <si>
    <t>神奈川県</t>
    <rPh sb="0" eb="4">
      <t>カナガワケン</t>
    </rPh>
    <phoneticPr fontId="15"/>
  </si>
  <si>
    <t>函館市公表</t>
    <rPh sb="0" eb="3">
      <t>ハコダテシ</t>
    </rPh>
    <rPh sb="3" eb="5">
      <t>コウヒョウ</t>
    </rPh>
    <phoneticPr fontId="15"/>
  </si>
  <si>
    <t>食品品質プロフェッショナルズ</t>
    <rPh sb="0" eb="2">
      <t>ショクヒン</t>
    </rPh>
    <rPh sb="2" eb="4">
      <t>ヒンシツ</t>
    </rPh>
    <phoneticPr fontId="32"/>
  </si>
  <si>
    <t xml:space="preserve"> GⅡ　30週　0例</t>
    <rPh sb="6" eb="7">
      <t>シュウ</t>
    </rPh>
    <phoneticPr fontId="5"/>
  </si>
  <si>
    <t xml:space="preserve"> GⅡ　31週　0例</t>
    <rPh sb="9" eb="10">
      <t>レイ</t>
    </rPh>
    <phoneticPr fontId="5"/>
  </si>
  <si>
    <t>2024/30週</t>
    <phoneticPr fontId="84"/>
  </si>
  <si>
    <t>2024/31週</t>
  </si>
  <si>
    <t>今週のニュース（Noroｖｉｒｕｓ） (8/5-8/11)</t>
    <rPh sb="0" eb="2">
      <t>コンシュウ</t>
    </rPh>
    <phoneticPr fontId="5"/>
  </si>
  <si>
    <t>広島市は市内の飲食店でノロウイルスによる集団食中毒が発生したと発表しました。
広島市によりますと５日、職場の同僚と１日に広島市中区の飲食店を利用した市民から、「複数名が体調不良になっている」と連絡を受けました。</t>
    <phoneticPr fontId="84"/>
  </si>
  <si>
    <t>中国包装</t>
    <rPh sb="0" eb="2">
      <t>チュウゴク</t>
    </rPh>
    <rPh sb="2" eb="4">
      <t>ホウソウ</t>
    </rPh>
    <phoneticPr fontId="84"/>
  </si>
  <si>
    <t>多摩府中保健所によると、7月29日、30日に当該弁当店が調理し、提供した弁当を食べた42名が7月30日、8月1日にかけて、下痢、おう吐、発熱等の症状がでていた。　患者全員に共通する行動はなく、当該弁当店が調理し、提供した弁当類以外に共通することはなく、複数の患者と調理従事者6名の検体をした結果、ノロウイルスを検出したこと。患者を診察した医師から食中毒の届出があったことから、ノロウイルスによる食中毒と断定したとしている</t>
    <phoneticPr fontId="84"/>
  </si>
  <si>
    <t>武蔵野市議</t>
    <rPh sb="0" eb="5">
      <t>ムサシノシギ</t>
    </rPh>
    <phoneticPr fontId="84"/>
  </si>
  <si>
    <t>保健所は、患者に共通する食事が「GORUTO(ゴルト)」のものであることや、患者からノロウイルスが検出されたことなどから、店で提供した食事が原因のノロウイルス食中毒と断定し、店を8日まで3日間の営業停止処分としました。なお、患者18人のうち8人が医療機関を受診したものの入院した人はおらず、現在はおおむね回復しているということです。</t>
    <phoneticPr fontId="84"/>
  </si>
  <si>
    <t>あいテレビ</t>
    <phoneticPr fontId="84"/>
  </si>
  <si>
    <t>県によると、８月１日に奥州保健所管内の保育施設（園児１１０人・職員４８人）から、複数の園児と職員に嘔吐や下痢、発熱等の症状があると保健所へ連絡があり、調査した結果、７月２７日から３１日にかけて園児１８人と職員４人の計２２人に嘔吐や下痢、発熱等の症状があったことがわかった。保健所が調べた結果、症状のある２人からノロウイルスが検出された。</t>
    <phoneticPr fontId="84"/>
  </si>
  <si>
    <t>プライムオン</t>
    <phoneticPr fontId="84"/>
  </si>
  <si>
    <t>-</t>
    <phoneticPr fontId="84"/>
  </si>
  <si>
    <t>食中毒情報 (8/5-8/11)</t>
    <rPh sb="0" eb="3">
      <t>ショクチュウドク</t>
    </rPh>
    <rPh sb="3" eb="5">
      <t>ジョウホウ</t>
    </rPh>
    <phoneticPr fontId="5"/>
  </si>
  <si>
    <t>海外情報 (8/5-8/11)</t>
    <rPh sb="0" eb="4">
      <t>カイガイジョウホウ</t>
    </rPh>
    <phoneticPr fontId="5"/>
  </si>
  <si>
    <t>食品表示
 (8/5-8/11)</t>
    <rPh sb="0" eb="2">
      <t>ショクヒン</t>
    </rPh>
    <rPh sb="2" eb="4">
      <t>ヒョウジ</t>
    </rPh>
    <phoneticPr fontId="5"/>
  </si>
  <si>
    <t xml:space="preserve">業者
 </t>
    <rPh sb="0" eb="2">
      <t>ギョウシャ</t>
    </rPh>
    <phoneticPr fontId="5"/>
  </si>
  <si>
    <t>食品表示 (8/5-8/11)</t>
    <phoneticPr fontId="5"/>
  </si>
  <si>
    <r>
      <t>残留農薬</t>
    </r>
    <r>
      <rPr>
        <sz val="20"/>
        <color rgb="FF000000"/>
        <rFont val="ＭＳ Ｐゴシック"/>
        <family val="3"/>
        <charset val="128"/>
      </rPr>
      <t xml:space="preserve"> (8/5-8/11)</t>
    </r>
    <phoneticPr fontId="5"/>
  </si>
  <si>
    <t xml:space="preserve">鶏のレバ刺しを含む食事による食中毒事件の発生 - 神戸市 </t>
    <phoneticPr fontId="15"/>
  </si>
  <si>
    <t>https://www.city.kobe.lg.jp/a99427/683712141569.html</t>
    <phoneticPr fontId="15"/>
  </si>
  <si>
    <t>神戸市公表</t>
    <rPh sb="0" eb="3">
      <t>コウベシ</t>
    </rPh>
    <rPh sb="3" eb="5">
      <t>コウヒョウ</t>
    </rPh>
    <phoneticPr fontId="15"/>
  </si>
  <si>
    <t>足利の飲食店の営業禁止処分解除 カンピロバクターで食中毒が４人発症</t>
    <phoneticPr fontId="15"/>
  </si>
  <si>
    <t>2024年8月2日（金曜）から7日（水曜）に、3グループの代表者より「飲食店を複数名で利用し、その全員が下痢、腹痛、発熱等の症状を呈している。」との連絡が本市保健所東部衛生監視事務所に寄せられました。同所の調査の結果、7月30日（火曜）、31日（水曜）及び8月1日（木曜）に中央区の飲食店「ひとめぼれ」を利用した者のうち4グループ5名が、7月31日（水曜）22時より下痢、発熱、腹痛、頭痛等の症状を呈していることが判明しました。当該施設で提供された食事以外に共通食事がないこと、発症状況が類似していること及び患者を診察した医師より食中毒の届出があったことから、神戸市保健所長は当該施設で提供された食事を原因とする食中毒と断定し、当該施設に対して営業停止（8月10日（土曜）から8月12日（月曜）までの3日間）を命じました。なお、患者は全員快方に向かっています。
原因食事　7月30日（火曜）、31日（水曜）及び8月1日（木曜）に原因施設で提供された鶏のレバ刺しを含む食事　　病因物質　調査中</t>
    <phoneticPr fontId="15"/>
  </si>
  <si>
    <t>　県保健福祉部は８日、カンピロバクターによる食中毒が発生した足利市通３丁目の飲食店「鳥慈（ちょうじ）」に対し、衛生的環境が確保されたとして６日付の営業禁止処分を解除した。食中毒の発症者数は４人で公表時から増減はない。</t>
    <phoneticPr fontId="15"/>
  </si>
  <si>
    <t>https://topics.smt.docomo.ne.jp/article/shimotsuke/region/shimotsuke-20240809124004</t>
    <phoneticPr fontId="15"/>
  </si>
  <si>
    <t>下野新聞</t>
    <phoneticPr fontId="15"/>
  </si>
  <si>
    <t xml:space="preserve"> 食中毒（疑い）が発生しました(福岡)</t>
    <phoneticPr fontId="15"/>
  </si>
  <si>
    <t>令和６年８月８日（木）、筑紫野市の住民から、大分県内の飲食店を利用したところ、食中毒様症状を呈し、医療機関を受診した旨、筑紫保健福祉環境事務所に連絡があった。　同事務所が調査したところ、８月５日（月）１３時頃に大分県由布市内の飲食店を利用し、同日２０時頃に大分県別府市内の飲食店を利用した知人グループ９名中８名が嘔吐、下痢、発熱等の症状を呈していることが判明した。
　現在、同事務所において、食中毒及び感染症の両面で調査を進めている。
　判明分：嘔吐、下痢、発熱等　　有症者数　　調査中　判明分：８名
　８名のうち３名が医療機関を受診しているが、入院はしていない。
　重篤な症状は呈しておらず、快方に向かっている。
　原因施設、原因食品、病因物質　　原因施設：調査中</t>
    <phoneticPr fontId="15"/>
  </si>
  <si>
    <t>https://www.pref.fukuoka.lg.jp/press-release/syokuchudoku20240809.html</t>
    <phoneticPr fontId="15"/>
  </si>
  <si>
    <t>生活衛生課　食品衛生係</t>
    <phoneticPr fontId="15"/>
  </si>
  <si>
    <t>福岡県</t>
    <rPh sb="0" eb="3">
      <t>フクオカケン</t>
    </rPh>
    <phoneticPr fontId="15"/>
  </si>
  <si>
    <t>函館で８人食中毒 飲食店、営業停止</t>
    <phoneticPr fontId="15"/>
  </si>
  <si>
    <t>食品衛生法第６９条の規定※により，函館市が食品衛生法違反者に対し，行政処分を行った件について，以下のとおり公表します。なお，公表内容については，公表日から，原則として１４日経過後に削除しております。
※食品衛生法第６９条の規定
厚生労働大臣，内閣総理大臣及び都道府県知事は，食品衛生上の危害の発生を防止するため，この法律又はこの法律に基づく処分に違反した者の名称等を公表し，食品衛生上の危害の状況を明らかにするよう努めるものとする。
患者数	８名
有症者の症状	下痢，発熱など
原因食品	当該施設で７月１２日（金）および７月１４日（日）に調理・提供した食品
病因物質	カンピロバクター</t>
    <phoneticPr fontId="15"/>
  </si>
  <si>
    <t>https://www.city.hakodate.hokkaido.jp/docs/2024080600125/</t>
    <phoneticPr fontId="15"/>
  </si>
  <si>
    <t>上田市菅平高原の宿泊施設でおよそ30人が体調不良を訴え、このうち男性1人が救急搬送されました。
消防や保健所などよりますと5日朝、上田市菅平高原の宿泊施設で県外の中学生や高校生などおよそ30人が体調不良を訴え、そのうち男性1人が救急搬送されました。搬送時、男性は、会話ができない状況でけいれんや発熱がみられたということです。上田保健所は感染症や食中毒の可能性があるとみて原因を調べています。宿泊施設は営業を自粛しています。</t>
    <phoneticPr fontId="15"/>
  </si>
  <si>
    <t>宿泊施設で約30人が体調不良訴える 原因を調査</t>
    <phoneticPr fontId="15"/>
  </si>
  <si>
    <t>長野朝日放送</t>
    <rPh sb="0" eb="2">
      <t>ナガノ</t>
    </rPh>
    <rPh sb="2" eb="4">
      <t>アサヒ</t>
    </rPh>
    <rPh sb="4" eb="6">
      <t>ホウソウ</t>
    </rPh>
    <phoneticPr fontId="15"/>
  </si>
  <si>
    <t>長野県</t>
    <rPh sb="0" eb="3">
      <t>ナガノケン</t>
    </rPh>
    <phoneticPr fontId="15"/>
  </si>
  <si>
    <t>https://www.abn-tv.co.jp/news-abn/?detail=00038488</t>
    <phoneticPr fontId="15"/>
  </si>
  <si>
    <t>食中毒の発生について武蔵野市内の弁当店における食中毒</t>
    <phoneticPr fontId="15"/>
  </si>
  <si>
    <t>令和6年7月31日（水曜日）午前9時10分、武蔵野市内の弁当店から「7月29日（月曜日）の昼に弁当を購入した会社員から腹痛を呈していると連絡があった。」旨、多摩府中保健所に連絡があった。同日午後4時45分、当該弁当店が弁当を配達した事業所から「把握しているだけでも職員15名が体調不良を呈している。」旨、同所に連絡があった。
調査結果　多摩府中保健所は、直ちに食中毒調査を開始した。
患者は、7月29日（月曜日）及び同月30日（火曜日）に当該弁当店が調理し、提供した弁当類を喫食した42名で、7月30日（火曜日）午後2時30分から8月1日（木曜日）午後7時00分にかけて、下痢、おう吐、発熱等の症状を呈していた。
患者全員に共通する行動はなく、共通食は当該弁当店が調理し、提供した弁当類以外になかった。
複数の患者及び調理従事者6名のふん便及び拭き取り検体（従業員用トイレ）からノロウイルスを検出した。
本日、多摩府中保健所は、以下の理由により、本件を当該弁当店が7月29日（月曜日）及び同月30日（火曜日）に調理し、提供した弁当類を原因とする、ノロウイルスによる食中毒と断定した。</t>
    <phoneticPr fontId="15"/>
  </si>
  <si>
    <t>東京都</t>
    <rPh sb="0" eb="3">
      <t>トウキョウト</t>
    </rPh>
    <phoneticPr fontId="15"/>
  </si>
  <si>
    <t>東京都公表</t>
    <rPh sb="0" eb="3">
      <t>トウキョウト</t>
    </rPh>
    <rPh sb="3" eb="5">
      <t>コウヒョウ</t>
    </rPh>
    <phoneticPr fontId="15"/>
  </si>
  <si>
    <t>https://www.metro.tokyo.lg.jp/tosei/hodohappyo/press/2024/08/07/04.html</t>
    <phoneticPr fontId="15"/>
  </si>
  <si>
    <t xml:space="preserve">家族4人がボツリヌス中毒 嘔吐や神経まひ3人重症 - 朝日新聞デジタル </t>
    <phoneticPr fontId="15"/>
  </si>
  <si>
    <t xml:space="preserve">朝日新聞デジタル </t>
    <phoneticPr fontId="15"/>
  </si>
  <si>
    <t>ボツリヌス菌が出す毒素で神経まひなどが起きる中毒が発生したと、富山市が5日発表した。市内の同居家族4人で、10代、50代、70代の女性と80代の男性。女性3人は7月24日、嘔吐（おうと）や物が二重に見える症状（複視）で翌日までに入院。30日までに呼吸困難の症状が出ていずれも重症。80代男性も複視で入院したが、8月4日に退院した。4人は5日までにボツリヌス症と診断された。外食はしておらず、食中毒ではないかとみて原因を調べている。
ボツリヌス菌は低酸素状態で増え、毒素を出す。原因の多くは保存食品、発酵食品で、過去にサトイモの缶詰や真空包装の辛子レンコンが原因の食中毒が起きた。市によると、近年の国内でのボツリヌス食中毒は2017、21、22年に各1件あり、17年に1人が死亡している。</t>
    <phoneticPr fontId="15"/>
  </si>
  <si>
    <t>https://www.asahi.com/articles/ASS864H5NS86PUZB005M.html</t>
    <phoneticPr fontId="15"/>
  </si>
  <si>
    <t>富山県</t>
    <rPh sb="0" eb="3">
      <t>トヤマケン</t>
    </rPh>
    <phoneticPr fontId="15"/>
  </si>
  <si>
    <t xml:space="preserve">壬生の飲食店の営業禁止処分解除 カンピロバクターで食中毒９人発症 - 47NEWS </t>
    <phoneticPr fontId="15"/>
  </si>
  <si>
    <t>群馬県</t>
    <rPh sb="0" eb="3">
      <t>グンマケン</t>
    </rPh>
    <phoneticPr fontId="15"/>
  </si>
  <si>
    <t>県保健福祉部は２日、壬生町大師町の飲食店「幸来（こうらい）食堂　金龍閣（きんりゅうかく）」が提供した料理が原因で、食中毒が発生したと発表した。県は同日、食品衛生法に基づき、衛生的環境が確保されるまでの間、同店の営業禁止を命じた。同店は同日から営業を自粛している。
　同部によると、同店は７月26日、低温調理した鶏のレバーやハツ、キュウリ、バンバンジーなどを提供。食事した１グループ11人のうち、20～60代の９人が翌27日以降、下痢や発熱、頭痛などの症状を訴えた。１人が30日、県西健康福祉センターに連絡し、同店を管轄する県南健康福祉センターが調査した。原因物質は調査中。全員が快方に向かっているという。</t>
    <phoneticPr fontId="15"/>
  </si>
  <si>
    <t>https://www.shimotsuke.co.jp/articles/-/937737?relatedbody</t>
    <phoneticPr fontId="15"/>
  </si>
  <si>
    <t>体調不良１６１人・死者も出たうなぎ弁当食中毒、手を洗わず調理が原因か…横浜市保健所調査</t>
    <phoneticPr fontId="15"/>
  </si>
  <si>
    <t xml:space="preserve">うなぎ料理店「日本橋　鰻うなぎ　伊勢定」（東京都中央区）が京急百貨店（横浜市港南区）で販売した弁当などが原因とみられる集団食中毒で、横浜市は５日、手を洗わずに調理した従業員がいたことなどで食中毒を引き起こした可能性があるとする調査結果を公表した。市保健所の調査では、店で販売されたうなぎ弁当や調理場などから、食中毒の原因となる黄色ブドウ球菌が検出された。
　手洗いが不十分で、手袋もしていなかったことから、市保健所は「手指を介した汚染の可能性がある」と指摘。店では体調や手指の傷など、健康状態の記録を毎日つけることになっていたが、多忙でチェックできていなかったという。
　京急百貨店は、７月２４、２５日に販売されたうなぎ弁当などを食べた１６１人が体調不良を訴え、このうち９０歳代の女性が死亡したと明らかにしている。市保健所は１５９人について食中毒と判断した。
</t>
    <phoneticPr fontId="15"/>
  </si>
  <si>
    <t>https://news.goo.ne.jp/article/yomiuri/nation/20240805-567-OYT1T50275.html</t>
    <phoneticPr fontId="15"/>
  </si>
  <si>
    <t xml:space="preserve">ニッポン消費者新聞 </t>
    <phoneticPr fontId="15"/>
  </si>
  <si>
    <t xml:space="preserve">【米国】サルモネラ菌の汚染度高い鶏肉、当局が販売禁止を提案 | WEBニッポン消費者新聞 </t>
    <phoneticPr fontId="15"/>
  </si>
  <si>
    <t>海外【米国】サルモネラ菌の汚染度高い鶏肉、当局が販売禁止を提案
米農務省（USDA）は8月7日、サルモネラ菌に高レベルで汚染された鶏肉の販売を禁止する規則案を提案した。特定の種類のサルモネラ菌に１グラム当たり10コロニー形成単位（CFU）以上汚染された生の鶏肉（丸鶏、各部位、挽き肉など）と七面鳥の挽き肉が対象。米国では毎年130万人以上のサルモネラ菌食中毒患者が発生していると推定され、USDAは2030年までに患者数を25％減らしたい考えだ。10月7日まで提案に対する意見を募集し、手続きを進めていく。発表を受け、科学者らで作る消費者擁護団体、公益科学センター（CSPI）は「今世紀における食品安全の大きな進歩の一つだ」と歓迎。一方で「USDAと業界は長年サルモネラ菌の検査を行ってきたが、陽性反応が出た場合でも、依然としてUSDA検査済みのスタンプを押して消費者に販売してきた」と指摘し……（以下続く）</t>
    <phoneticPr fontId="15"/>
  </si>
  <si>
    <t>米国</t>
    <rPh sb="0" eb="2">
      <t>ベイコク</t>
    </rPh>
    <phoneticPr fontId="15"/>
  </si>
  <si>
    <t>https://www.jc-press.com/?p=10936</t>
    <phoneticPr fontId="15"/>
  </si>
  <si>
    <t>※2024年 第31週（7/29～8/4） 現在</t>
    <phoneticPr fontId="5"/>
  </si>
  <si>
    <t>2024年 第30週（7月22日〜7月28日）</t>
    <phoneticPr fontId="84"/>
  </si>
  <si>
    <t>結核例　257例</t>
    <rPh sb="7" eb="8">
      <t>レイ</t>
    </rPh>
    <phoneticPr fontId="5"/>
  </si>
  <si>
    <t>細菌性赤痢3例‌ ‌
 ‌‌‌‌‌‌‌‌‌S. boydii菌種：S. dysenteriae（A群）1例＿感染地域：ネパール（C群）1例＿感染地域：ミャンマー
‌‌‌‌‌‌‌‌‌S. sonnei（D群）1例＿感染地域：フィリピン</t>
    <phoneticPr fontId="84"/>
  </si>
  <si>
    <t>感染地域：インド1例</t>
    <rPh sb="9" eb="10">
      <t>レイ</t>
    </rPh>
    <phoneticPr fontId="84"/>
  </si>
  <si>
    <t>腸管出血性大腸菌感染症130例（有症者89例、うちHUS‌4例）
‌
感染地域：国内104例、韓国5例、国内・国外不明21例
‌国内の感染地域：‌東京都9例、千葉県8例、福島県7例、大阪府7例、岐阜県6例、兵庫県6例、京都府5例、福岡県5例、北海道4例、群馬県4例、宮城県3例、山形県3例、神奈川県3例、愛知県3例、長崎県3例、
秋田県2例、埼玉県2例、三重県2例、和歌山県2例、沖縄県2例、青森県1例、石川県1例、長野県1例、静岡県1例、岡山県1例、広島県1例、佐賀県1例、熊本県1例、宮崎県1例、鹿児島県1例、群馬県/神奈川県1例、国内（都道府県不明）7例</t>
    <phoneticPr fontId="84"/>
  </si>
  <si>
    <t xml:space="preserve">年齢群：‌1歳（4 例 ）、2歳（2 例 ）、3歳（2 例 ）、4歳（1 例 ）、5歳（1 例 ）、
6歳（ 1 例 ）、 7歳（ 1 例 ）、 8歳（ 1 例 ）、 9歳（ 2 例 ）、 10代（26例）、
20代（27例）、30代（10例）、40代（13例）、50代（19例）、60代（11例）、
70 代（8 例 ）、80代（1例）
</t>
    <phoneticPr fontId="84"/>
  </si>
  <si>
    <t>血清群・毒素型：‌ ‌O157‌VT1・VT2（35例）、O157‌VT2（32例）、O26‌VT1（14例）、O103‌VT1（7例）、O157‌ VT1（4例）、
O8‌VT2（3例）、O146‌VT2‌（2例）、O111‌VT1（1例）、O111‌VT1・VT2‌（1例）、O115‌VT1・VT2（1例）、O126‌VT1‌（1例）
、O128‌VT1・VT2（1例）、O145‌VT1‌（1例）、O145‌VT2（1例）、その他・不明（26例）
累積報告数：1,506例（有症者912例、うちHUS‌29例．死亡なし）</t>
    <phoneticPr fontId="84"/>
  </si>
  <si>
    <t xml:space="preserve">E型肝炎5例‌
感染地域（感染源）：‌群馬県2例（不明2例）、宮城県1例（不明）、
国内（都道府県不明）1例（不明）、国内・国外不明1例（不明）
A型肝炎3例‌
感染地域：北海道1例、マレーシア1例、米国/メキシコ1例
</t>
    <phoneticPr fontId="84"/>
  </si>
  <si>
    <t>レジオネラ症59例（肺炎型57例、ポンティアック熱型1例、無症状病原体保有者1例）‌
感染地域：‌東京都8例、千葉県3例、愛知県3例、岡山県3例、宮城県2例、栃木県2例、埼玉県2例、長野県2例、岐阜県2例、
京都府2例、兵庫県2例、岩手県1例、山形県1例、神奈川県1例、新潟県1例、富山県1例、山梨県1例、滋賀県1例、奈良県1例、
和歌山県1例、愛媛県1例、沖縄県1例、群馬県/埼玉県/千葉県1例、国内（都道府県不明）3例、中国1例、国内・国外不明12例
年齢群：‌30代（1例）、40代（4例）、50代（14例）、60代（13例）、70代（12例）、80代（12例）、90代以上（3例）累積報告数：1,204例</t>
    <phoneticPr fontId="84"/>
  </si>
  <si>
    <t>アメーバ赤痢7例（腸管アメーバ症7例）‌
感染地域：‌東京都2例、岐阜県1例、国内（ 都 道 府 県 不 明 ）2例、国内・国外不明2例　　感染経路：‌性的 接 触 2 例（ 同 性 間 1 例 、 異性間・同性 間 不 明 1 例 ）、その他・不明5例
ウイルス性肝炎1例‌ B型肝炎ウイルス＿感染経路：その他・不明</t>
    <phoneticPr fontId="84"/>
  </si>
  <si>
    <t>2024年第30週</t>
    <rPh sb="4" eb="5">
      <t>ネン</t>
    </rPh>
    <rPh sb="5" eb="6">
      <t>ダイ</t>
    </rPh>
    <rPh sb="8" eb="9">
      <t>シュウ</t>
    </rPh>
    <phoneticPr fontId="84"/>
  </si>
  <si>
    <r>
      <t xml:space="preserve">対前週
</t>
    </r>
    <r>
      <rPr>
        <b/>
        <sz val="14"/>
        <color rgb="FFFF0000"/>
        <rFont val="ＭＳ Ｐゴシック"/>
        <family val="3"/>
        <charset val="128"/>
      </rPr>
      <t>インフルエンザ 　     　    　4%   増加</t>
    </r>
    <r>
      <rPr>
        <b/>
        <sz val="11"/>
        <color rgb="FF0070C0"/>
        <rFont val="ＭＳ Ｐゴシック"/>
        <family val="3"/>
        <charset val="128"/>
      </rPr>
      <t xml:space="preserve">
</t>
    </r>
    <r>
      <rPr>
        <b/>
        <sz val="14"/>
        <color rgb="FFFF0000"/>
        <rFont val="ＭＳ Ｐゴシック"/>
        <family val="3"/>
        <charset val="128"/>
      </rPr>
      <t>新型コロナウイルス        　6% 　増加</t>
    </r>
    <rPh sb="0" eb="3">
      <t>タイゼンシュウゾウカ</t>
    </rPh>
    <rPh sb="29" eb="31">
      <t>ゾウカ</t>
    </rPh>
    <rPh sb="54" eb="56">
      <t>ゾウカ</t>
    </rPh>
    <phoneticPr fontId="84"/>
  </si>
  <si>
    <t>回収＆返金/交換</t>
  </si>
  <si>
    <t>オーカワ</t>
  </si>
  <si>
    <t>匠の生芋しらたき 一部商品溶解コメントあり</t>
  </si>
  <si>
    <t>回収＆返金</t>
  </si>
  <si>
    <t>ユニー</t>
  </si>
  <si>
    <t>牛すき焼き丼他 一部保存温度逸脱</t>
  </si>
  <si>
    <t>仲屋商事</t>
  </si>
  <si>
    <t>海老名店 スモークサーモン 一部保存温度表示欠落</t>
  </si>
  <si>
    <t>キッコーマン</t>
  </si>
  <si>
    <t>キッコーマンどんぶりのたれ他(業務用) 一部容器膨張の恐れコメントあり</t>
  </si>
  <si>
    <t>まさるフーズ</t>
  </si>
  <si>
    <t>卸本町店 若どりモモ肉他 一部消費期限誤表記</t>
  </si>
  <si>
    <t>回収＆交換</t>
  </si>
  <si>
    <t>三幸</t>
  </si>
  <si>
    <t>たこキムチ他 一部賞味期限表示誤表示</t>
  </si>
  <si>
    <t>24/08/0</t>
  </si>
  <si>
    <t>トーヨービバレッ...</t>
  </si>
  <si>
    <t>カカオ香るアイスココア 一部上フタが膨らんだ商品混⼊コメントあり</t>
  </si>
  <si>
    <t>サミット</t>
  </si>
  <si>
    <t>トマトのカプレーゼサラダ 一部ラベル誤貼付で特定原材料表示欠落</t>
  </si>
  <si>
    <t>西友</t>
  </si>
  <si>
    <t>なめらかプレーンヨーグルト他 一部中蓋の接着面剥がれコメントあり</t>
  </si>
  <si>
    <t>回収</t>
  </si>
  <si>
    <t>秋田県漁業協同組...</t>
  </si>
  <si>
    <t>イワガキ 一部E.Coli最確数基準値超過コメントあり</t>
  </si>
  <si>
    <t>ヤマナカ</t>
  </si>
  <si>
    <t>白土フランテ館 ひいか 一部消費期限誤表示</t>
  </si>
  <si>
    <t>京急ストア</t>
  </si>
  <si>
    <t>塩ゆでえだまめ 一部ラベル誤貼付で特定原材料表示欠落</t>
  </si>
  <si>
    <t>平和堂</t>
  </si>
  <si>
    <t>日野店 ふぐ薄造り 一部消費期限誤表示</t>
  </si>
  <si>
    <t>ひろしま農業協同...</t>
  </si>
  <si>
    <t>安芸高田店 ぶどう(デラウェア) 一部残留農薬基準超過</t>
  </si>
  <si>
    <t>イオンリテール</t>
  </si>
  <si>
    <t>カリカリスティックポテト 一部消費期限誤表示</t>
  </si>
  <si>
    <t>厚切りポークハムカツ 一部特定原材料表示欠落</t>
  </si>
  <si>
    <t>三井物産流通グル...</t>
  </si>
  <si>
    <t>生活協同組合コー...</t>
  </si>
  <si>
    <t>平井料理システム...</t>
  </si>
  <si>
    <t>和三盆ミルク 一部大腸菌群陽性</t>
  </si>
  <si>
    <t>川島屋</t>
  </si>
  <si>
    <t>助六寿司(牡丹)他12品 一部消費期限誤表示</t>
  </si>
  <si>
    <t>ライフコーポレー...</t>
  </si>
  <si>
    <t>海鮮てまり寿司(小) 一部アレルゲン(卵)表示欠落</t>
  </si>
  <si>
    <t>スーパーアルプス...</t>
  </si>
  <si>
    <t>ロメインレタスのシーザーサラダ 一部アレルゲン表示欠落</t>
  </si>
  <si>
    <t>綿半パートナーズ...</t>
  </si>
  <si>
    <t>むさしや食品ジンギスカン 一部保存温度逸脱</t>
  </si>
  <si>
    <t>デリシア</t>
  </si>
  <si>
    <t>焼とうきびコロッケ 一部アレルゲン(牛肉)表示欠落</t>
  </si>
  <si>
    <t>ぎゅーとら</t>
  </si>
  <si>
    <t>カスミ</t>
  </si>
  <si>
    <t>社会福祉法人かし...</t>
  </si>
  <si>
    <t>木内製菓</t>
  </si>
  <si>
    <t>かね七</t>
  </si>
  <si>
    <t>フーズパレット</t>
  </si>
  <si>
    <t>ベイシア</t>
  </si>
  <si>
    <t>ヤオコー</t>
  </si>
  <si>
    <t>総本家駿河屋</t>
  </si>
  <si>
    <t>コープフーズ</t>
  </si>
  <si>
    <t>ラブリー伊賀小田店 あさり貝 一部産地誤表記</t>
  </si>
  <si>
    <t>BLANDE三郷店 旨辛!チーズトッポギ 一部(ごま、豚肉)表示欠落</t>
  </si>
  <si>
    <t>ビスコッペ 他パン類 一部ビニール片混入</t>
  </si>
  <si>
    <t>タイヨー39店舗で販売 惣菜おはぎ(粒あん) 一部消費期限誤表記</t>
  </si>
  <si>
    <t>しっとりかつおふりかけ 一部カビ発生の恐れ</t>
  </si>
  <si>
    <t>肉団子の甘酢がけ 一部アレルギー(乳成分、鶏肉)表示欠落</t>
  </si>
  <si>
    <t>野菜と海老天丼&amp;うどんセット 一部特定原材料表示欠落</t>
  </si>
  <si>
    <t>合鴨ロース切落し 一部未加熱の合鴨スライス使用</t>
  </si>
  <si>
    <t>こしあんのソフトクリーム 一部大腸菌群陽性</t>
  </si>
  <si>
    <t>のり巻チキン 一部特定原材料(卵)表示欠落</t>
  </si>
  <si>
    <t>海老天丼＆讃岐うどんセット 一部ラベル誤貼付でアレルゲン表示欠落</t>
  </si>
  <si>
    <t>バラデン イザック 330ml 一部ビン破損の恐れコメントあり</t>
  </si>
  <si>
    <t>るもい店 ピーマン 一部残留農薬基準超過</t>
  </si>
  <si>
    <t>★日清製粉ウェルナ、海外事業を加速　ベトナムでBtoC参入 - 日本食糧新聞・電子版</t>
  </si>
  <si>
    <t xml:space="preserve">★ドイツでホテル崩壊、２人死亡（CNN.co.jp） - Yahoo!ニュース </t>
  </si>
  <si>
    <t xml:space="preserve">★新職業の酒類配合設計師、酒造メーカーで重要な人材に―中国 - ライブドアニュース </t>
  </si>
  <si>
    <t>https://news.livedoor.com/article/detail/26941882/</t>
  </si>
  <si>
    <t xml:space="preserve">★米国の食品·外食業界で価格を引き上げる代わりに材料費を節減する「シュリンクフレーション」が ... mk.co.kr </t>
  </si>
  <si>
    <t>★米国輸出支援プラットフォーム、2024年度第1回の協議会会合を開催(日本、米国) ｜ ビジネス短信</t>
  </si>
  <si>
    <t>★原因も詳細も不明の「ズサン管理」…パリ五輪で今度は「食中毒」が多発していた！ Yahoo!ニュース</t>
  </si>
  <si>
    <t xml:space="preserve">★反戦活動家とロシアのピアニスが食中毒で刑務所で死亡 - VOI </t>
  </si>
  <si>
    <t>★インドが酒類広告規制を強化、1カ月以内に最終案公表 | ロイター</t>
  </si>
  <si>
    <t>★米国最新食トレンドと日本食（1）新型コロナ後の食市場 ｜ 地域・分析レポート</t>
  </si>
  <si>
    <t>★タイ保健省、包装食品のラベル表示に関する新告示を施行(タイ) ｜ ビジネス短信</t>
  </si>
  <si>
    <t>回転ずしの「スシロー」、中国初の回転レーンのデジタル化導入(中国) ｜ ビジネス短信</t>
  </si>
  <si>
    <t>https://www.jetro.go.jp/biznews/2024/08/ce9b807e390532e2.html</t>
    <phoneticPr fontId="84"/>
  </si>
  <si>
    <t>タイ保健省食品・医薬品局（FDA）はFDAウェブサイト外部サイトへ、新しいウィンドウで開きますにおいて、保健省告示第450号「包装食品のラベル表示PDFファイル(外部サイトへ、新しいウィンドウで開きます)」（英語訳PDFファイル(外部サイトへ、新しいウィンドウで開きます)）（日本語仮訳は添付資料参照）を7月18日に官報に掲載し、翌日施行した。今回の官報には新告示の概要PDFファイル(外部サイトへ、新しいウィンドウで開きます)および現行の告示との比較、改正理由の説明資料PDFファイル(外部サイトへ、新しいウィンドウで開きます)が掲載されている。なお、本告示の施行日前に食品登録番号を取得した包装食品のラベル表示は、2026年7月19日まで引き続き使用可能だ。
新告示第450号の施行による主な変更点は、次のとおり。
保健省告示第367号「包装食品のラベル表示外部サイトへ、新しいウィンドウで開きます」（英語訳PDFファイル(外部サイトへ、新しいウィンドウで開きます)）、保健省告示第383号「包装食品のラベル表示（第2版）外部サイトへ、新しいウィンドウで開きます」（英語訳PDFファイル(外部サイトへ、新しいウィンドウで開きます)）、保健省告示第401号「包装食品のラベル表示（第3版）外部サイトへ、新しいウィンドウで開きます」（英語訳PDFファイル(外部サイトへ、新しいウィンドウで開きます)）、保健省告示第410号「包装食品のラベル表示（第4版）PDFファイル(外部サイトへ、新しいウィンドウで開きます)」を廃止する。
包装食品のラベル表示を義務としない消費者に食品に関する情報提供を直接できる製造者の例に、FacebookやLINEで販売する包装食品を追加。ただし、食品登録番号を取得した場合は新告示に従う必要がある。「消費期限」「賞味期限」「色素」の定義を明確化し、ラベル表示に関する規定を改定した。
アレルギーを引き起こす物質のリストに「貝類、軟体類および貝類、軟体類製品」を追加した。
「天然着色料」または「合成着色料」の義務表示を任意表示に変更した。
警告文を表示する際、該当する保健省告示が複数ある場合、警告文をまとめて表示することができる。
商標または登録済の商標を表示するラベルは、ラベルの面積に応じて文字の大きさを併記することの規定を廃止し、代わりに英語の記号または文言で表示できる。
包装食品に関する新告示は、これまで複数回意見公募が行われていた（2023年7月5日記事参照、2022年11月10日記事参照）。</t>
    <phoneticPr fontId="84"/>
  </si>
  <si>
    <t>https://www.jetro.go.jp/biz/areareports/2024/ec4a414fcc5f8d22.html</t>
    <phoneticPr fontId="84"/>
  </si>
  <si>
    <t>1. 米国におけるレストラン市場
コロナ禍では、日本中のレストランが休業し、街中が静まりかえっていた様子が記憶に新しい。米国でも、約7万2,000店舗のレストランが一時的または恒久的に閉店を余儀なくされ、閉店に伴い約600万人が職を失った。現在、米国のレストラン業界における雇用はパンデミック前の水準まで回復しているが、セクター別にみると、フルサービス（ウエーターが席まで注文を取りに来て、料理を運んでくれる営業形態）のレストランでは、いまだ24万人ほど人材が不足している〔全米レストラン協会（NRA）ウェブサイト参照外部サイトへ、新しいウィンドウで開きます〕。また、人材不足や人件費の増加、インフレに伴うコスト増加によって、営業時間はパンデミック以前と比較して平均7.5％短縮されている。そのため、少ない人数でピーク時に集中して売り上げを増加させることが、現在の米国のレストラン業界で求められている。
コロナ禍においてレストラン市場に最も大きな影響を与えたのが、デリバリーサービスだ。外食が制限される中、非接触型の食事方法として急速に需要が拡大した。多くのレストランがウーバーイーツやドアダッシュなどのプラットフォームと提携し、顧客に直接食事を届けることで売り上げを維持した。また、テイクアウトやオンラインで事前に注文した商品を店舗の駐車場で受け取れるカーブサイドピックアップも普及し、消費者が安全に自宅でお店の味を楽しめる手段として受け入れられた。食事デリバリー市場でシェア上位のドアダッシュの収益は、2020年に前年比226％増加し、消費者の需要を取り込んだ。同市場はさらに拡大を続けることが予想されており、2029年には、米国のレストランにおけるデリバリー市場は430億ドルまで成長し、レストランの売上高の40％を占める見込みである。
2. 小売店市場
米国の飲食小売市場でも、大きな変化が見られた。外出自粛による外食機会の減少に伴い、自宅で食事をする人が増え、自炊する人が増えた。2021年に米国民を対象として実施されたアンケートでは、44％の人が「コロナ前よりも自宅での調理回数が増えた」と回答している。2020年の小売食料品の売上高は、前年比で9.5％増加し、7,600億ドルに達した。コロナ禍に拡大したサービスの1つが、オンラインショッピングと食料品デリバリーだ。消費者は自宅から安全に食料品を購入できるようになり、特に高齢者や免疫力の低下した人々からの需要が大きかった。2024年現在、自炊する人の割合や回数はパンデミック前と同水準まで低下したが(AXIOSウェブサイト参照外部サイトへ、新しいウィンドウで開きます)、オンラインショッピングと食料品デリバリーサービスは依然として拡大しており、消費者の購買行動はパンデミック以前と大きく変わったと言える。例えば、小売り大手ウォルマートは、オンラインショッピングの売上高が全体の20％以上を占めるようになった。また、EC（電子商取引）大手アマゾンや食料品大手ホールフーズマーケットも競争力を高めるため、オンラインショッピングサービスを拡充した。</t>
    <phoneticPr fontId="84"/>
  </si>
  <si>
    <t>https://jp.reuters.com/markets/global-markets/5XUBESXDZFOUBDGX2M5ZRYI4JI-2024-08-05/</t>
    <phoneticPr fontId="84"/>
  </si>
  <si>
    <t>インド政府が酒類広告制限を強化することが分かった。酒類そのものを前面に出すことを禁じる現在の規制に加え、新たに「代理広告」と呼ばれる酒類を連想させる広告やイベントのスポンサー行為も禁じる包括的な規則とする方針で、ロイターの取材で初めて草案が判明した。政府は１カ月以内に最終案を公表する方針。
　インドの酒類販売数量は世界８位で、国際市場調査会社ユーロモニターの推計では年間売上高は４５０億ドルに上る。広告規制の強化を受け、酒類メーカーは販売戦略の大がかりな見直しを迫られそうだ。
　草案によると、「代理広告の禁止」では、酒類ブランドの特徴を併せ持ち、「ブランド拡張」とみなされる製品のスポンサーになることや、その広告にまで及ぶ。消費者保護に関する法律に基づく措置で、違反した酒類メーカーや広告出演人物には最大５００万ルピー（約６万ドル）の罰金、広告企画者には１―３年間の広告出稿禁止処分がそれぞれ課される可能性がある。　世界保健機関（ＷＨＯ）のデータによると、インドの１人当たりの酒類消費量は、２０１９年は約５リットルだったが、３０年に約７リットルに増加する見込みだ。また、インドのアルコール関連死者数は人口１０万人当たり３８．５人に及ぶ。
　インドの酒類市場では、オランダのハイネケングループ(HEIN.AS), opens new tab傘下のユナイテッド・ブルワリーズ(UBBW.NS), opens new tabが「キングフィッシャー」ブランドを展開し、ビール市場のシェア（数量ベース）で２５％以上を持つ。ウイスキーで有名な英ディアジオ(DGE.L), opens new tabとフランスのペルノ(PERP.PA), opens new tabの市場規模は両社合わせて約５分の１に及ぶ。ペルノの場合、世界売上高の１０分の１をインドが占める。</t>
    <phoneticPr fontId="84"/>
  </si>
  <si>
    <t>https://voi.id/ja/news/405235</t>
    <phoneticPr fontId="84"/>
  </si>
  <si>
    <t>ジャカルタ - ロシアの反戦活動家でピアニストのパベル・クシュニル氏が刑務所でハンガーストライキ中に死亡したと母親が語り、欧州連合はこれを衝撃的な政治弾圧と呼んだ。パベル・クシュニル氏の死は先週金曜日にロシアのニュースサイトで初めて報じられ、月曜日に母親のイリーナ・レヴィナ氏によって独立系メディアメディアゾーナに確認された。ロシアの治安機関とリンクしているテレグラムチャンネルは5月、クシュニル氏が反戦の内容をオンラインに投稿した後、テロ活動扇動の罪で逮捕され起訴されたと報じた。レヴィナ氏はメディアゾーナに対し、FSB治安機関の捜査官から、クシュニル氏はロシア極東のビロビジャンで7月28日に公判前拘留中に死亡したと聞かされたと語った。彼がどのくらいの期間ハンガーストライキを続けていたかは不明。レヴィナ氏は、息子は点滴を受けていると聞かされたが、「どうやらそれだけでは救命には十分ではなかったようだ」と語った。クシュニールはモスクワのチャイコフスキー音楽院で学んだ才能あるコンサートピアニストだった。
ロイター通信が8月6日に報じたところによると、彼はテレグラムに「我々は助けることができず、弁護士を派遣することもできなかった。理由は分からない。支援の手紙も書いていない。理由は分からない。犠牲になるよう説得することもなかった。理由は分からない。彼は孤独だ」と書いた。
ロシアは先週、冷戦以来、西側諸国との最大の囚人交換の一環として、元米海兵隊員のポール・ウェラン、ジャーナリストのエヴァン・ガーシュコビッチ、アルス・クルマシェバとともに反体制派8人を刑務所から釈放した。
しかし、人権団体メモリアルによると、ロシアではいまだに約333人が政治犯として拘束されている。ロシアは2022年2月にウクライナへの全面侵攻を開始して以来、反対派の取り締まりを強化している。クレムリンは、西側諸国が仕組んでいるとされることが多い脅迫的かつ破壊的な活動から身を守るために、ロシアは法律を施行する必要があると述べている。クレムリンは、個々の事件についてはコメントしないとし、それは裁判所と刑務所の問題だと主張している。</t>
    <phoneticPr fontId="84"/>
  </si>
  <si>
    <t>https://news.yahoo.co.jp/articles/14118b86b7d29a9175b6109421924c9e69589e59</t>
    <phoneticPr fontId="84"/>
  </si>
  <si>
    <t>セーヌ川の汚染や選手村の住環境の悪さに食料不足……。トラブル続きのパリオリンピックで、今度は「食中毒」が発生した。「現地時間８月５日に行われたIOCの定例会見で、『各競技施設で提供している食料から、食中毒が多数発生していることについてどう考えているか』との質問が飛んだのです。組織委員会の担当者は『お気の毒に。各国メディアは気をつけてください』と言葉を濁していました……。担当者は続いて、『食中毒を訴えたメディア関係者がいることは認識しているが、全数や場所などはいまだに把握していない』と話しました。少なくとも複数箇所で症状を訴える声があったということでしょう。実際、とある競技場で私と同じ日に取材を行ったメディア関係者４人が、同時多発的に下痢や嘔吐などの症状を訴えたようです。『気をつけてください』と言いたいのはこちらのほうですよ」（現地を取材する記者）
パリオリンピックには、各国の報道記者たちの拠点となるメインプレスセンターのほか、各競技場に一つメディアセンターと称される報道関係者用の大部屋が用意されている。各座席にコンセントが設置され、試合直後に速報記事を書く場合や、記者同士で会見、囲み取材の方針を擦り合わせる場合などに重宝されているのだ。
「入り口付近にはコーヒーや紅茶のポットが用意されており、関係者は自由に飲める。また、会場によってはプロテインバーやバナナ、リンゴ、桃などのフルーツが用意されていることもある。取材が深夜にまで及んだり、外に食事に行く時間がない記者たちは、それらを食べて空腹をしのいでいるのです。今回報告されている食中毒は、このフルーツが原因だと噂されています。連日連夜休みなしで母国にアスリートの勇姿を伝えている彼らは疲労で免疫力も落ちていますし、重症化のリスクは少なくない。本当は外食して英気を養いたいはずなのに時間が許さず、束の間の休息に食べたメディアセンターのフルーツで体調を崩すなんてあまりに気の毒です。このほか、競技場内で販売しているサラダやサンドイッチが原因ではないかとの説も。いずれにせよ、管理が杜撰であることに間違いはありません」（メディアセンターに出入りするボランティア）
今回のオリンピックでは、フランスという先進国における“衛生観念”が、我々日本人とは大きく異なることが如実に示された。今回の食中毒はメディアが被害に遭ったが、それが選手村でも起こらないことを願いたい。</t>
    <phoneticPr fontId="84"/>
  </si>
  <si>
    <t>https://news.nissyoku.co.jp/news/kubo20240806020617982</t>
    <phoneticPr fontId="84"/>
  </si>
  <si>
    <t>日清製粉ウェルナは、成長戦略の一つとして掲げる海外事業を加速させる。ベトナム市場でのBtoC事業へ本格参入するとともに、「早ゆでパスタ」の世界展開に取り組む。ベトナムは、家庭用向けにレトルトパスタソースや炊き込みご飯の素など発売。2030年をめどに1000億円を目指す。「早ゆでパスタ」の世界展開は、国内パスタ市場で成長続ける「早ゆでスパゲティ」を欧州や東南アジア、北米での展開を図り、パスタの「HAYAYUDE」を世界で広めていく。
　同社はこれまでベ</t>
    <phoneticPr fontId="84"/>
  </si>
  <si>
    <t>ベトナム</t>
    <phoneticPr fontId="84"/>
  </si>
  <si>
    <t>https://news.yahoo.co.jp/articles/aa328bbd4d0f4e96491fa07ecd2b2bc752f04bd1</t>
    <phoneticPr fontId="84"/>
  </si>
  <si>
    <t>ドイツ西部にあるワインの村クレフで、ホテルの建物が一部崩落し、男性１人と女性１人が死亡、３人が閉じ込められている。消防当局の報道担当者が同日、ＣＮＮに語ったところによると、崩落当時、建物の中にいたのは１４人。１人の遺体はまだ回収されていない。閉じ込められている３人は電話で警察と連絡を取ることができたため、当局は３人の建物内での居場所と状態を把握している。建物の一部は無事だったが、全体が１時間に４ミリのペースで動き続けているため、救出作業は難航している。現場には消防士、救急隊員、警官、特殊部隊や捜索犬チーム、ドローン（無人機）班を含む技術救援隊員ら約２５０人が出動している。
警察によると、崩落の原因はまだ分かっていない。</t>
    <phoneticPr fontId="84"/>
  </si>
  <si>
    <t>ドイツ</t>
    <phoneticPr fontId="84"/>
  </si>
  <si>
    <t>https://www.mk.co.kr/jp/world/11087486</t>
    <phoneticPr fontId="84"/>
  </si>
  <si>
    <t>米国の食品·外食業界で価格を引き上げる代わりに材料費を節減する「シュリンクフレーション」が猛威を振るうと、これに反発した消費者がレストランで秤で食べ物の重さを量る映像をソーシャルメディアに上げ話題だ。6日（現地時間）、ウォールストリートジャーナル（WSJ）は、米国の代表的な人気メキシカン外食チェーン「チポトル·メキシカングリル」で販売するブリトーを巡る重さを巡る議論を紹介し、「パンデミック以降、物価高騰に疲れた米国人らが、直接シュリンクフレーションを検証するのが流行になった」と報じた。ユーチューブ購読者が2900万人を越える米国映画俳優兼有名YouTuber·インフルエンサーシェーン·ドーソンは今年5月「シェーン2」チャンネルにチッポトルの色々な売り場で販売するブリトーの重さを電子秤で測定する映像を上げた。 これらの映像は再生数180万回以上を記録し、米国で大きな話題となった。該当映像によると、同じ種類のブリトーをオフライン売り場で購入するか、オンラインで注文するかによって大きさと重さに100g以上の差があることが分かった。米国ペンシルバニア州出身のユーチューバー、ザカリー·スミゲルの映像照会数も150万回を超えた。 彼が30日間、15個のチポトルブリトーを秤にかけて比較した結果、オンラインで注文したブリトーが売り場で買ったものの70%程度で、量が少なかったと指摘した。
CBSニュースは、このようなシュリンクフレーション現象が特定業者や商品を越えて業界全体の慣行のように拡散したという点を指摘した。 今年3月、フォロワー64万人のソーシャルメディアエックス(X)アカウント「クッキーモンスター」が「私はシュリンクフレーションが嫌いだ。 私のクッキーがますます小さくなっている」と不満を吐露した掲示文の照会数は430万回に跳ね上がった。
一般消費者の間でシュリンクフレーションが話題に浮上すると、ウォール街の食品担当アナリストたちが直接現場検証に乗り出した。 ザカリー·パゼム·ウェルズファーゴ外食産業担当アナリストはWSJに今年6月ニューヨーク市の8つのチッポトル売り場を訪ね、計75個の「ブリトーボウル」を注文した結果、価格は1個当り10~11ドルで大同小異だったが、容量で差が出たと明らかにした。</t>
    <phoneticPr fontId="84"/>
  </si>
  <si>
    <t>米国</t>
    <rPh sb="0" eb="2">
      <t>ベイコク</t>
    </rPh>
    <phoneticPr fontId="84"/>
  </si>
  <si>
    <t>https://www.jetro.go.jp/biznews/2024/08/43f9edc19495aff4.html</t>
    <phoneticPr fontId="84"/>
  </si>
  <si>
    <t>日本産の農林水産物・食品の対米輸出を支援する官民一体の枠組み「米国輸出支援プラットフォーム（米国PF）」は7月31日、2024年度第1回となる米国PF協議会会合を米ロサンゼルスのジャパン・ハウス LAで開催した。食品メーカーの業界団体の七味会や米国日系レストラン協会、日本食文化振興協会の代表者など、米国PFとジェトロとともに米国で日本食を普及していくとの覚書を締結した団体のほか、日系食品メーカーや商社などから、合計で約60人が出席した（オンライン参加を含む）。
同会合では、主催者のジャパン・ハウス LAの海部優子館長や、曽根健孝・駐ロサンゼルス総領事、ジェトロ・ロサンゼルス事務所の梶田朗所長のあいさつに続き、在ロサンゼルス総領事館の北川俊一郎領事、ジェトロ・ロサンゼルス事務所の木村恒太所員、澤邊大輝所員が米国PF事業の取り組みについて説明した。
ジェトロは、北米地域での日本産農林水産物・食品輸出に向けた取り組みを紹介するとともに、プラットフォーム事業のこれまでの取り組みと今後の予定について紹介した。2024年度に新たに配置した「テキサス・コーディネーター」を紹介するとともに、米国に期待される日本産水産物の輸出促進の取り組み予定も紹介した。
また、日本食品海外プロモーションセンター（JFOODO）事業として、米国での水産物や焼酎、日本酒、さらには、米国MLBのロサンゼルス・ドジャースの本拠地ドジャー・スタジアムでの日本産食材プロモーション事業について紹介するとともに（2024年7月17日記事参照）、米国PFと引き続き連携して、米国のニーズをくみ取りながら事業を組成していくことを説明した。
出席者からは、米国PFの取り組みに期待する多くの意見が出る一方、「日本の食品事業者に対し、輸出に必要な十分な情報を届けるとともに、輸出マインドを醸成する取り組みが必要」「日本産食材の輸出促進には、現地で長年取り組んでいる現地日系食品企業やレストランとの連携・支援を行うとともに、マーケットイン＆マーケットメークの取り組みが大切」といった意見があった。
米国PFは2022年4月に発足して以来、さまざまな取り組みを続けてきた（2022年4月28日記事参照）。同年9月にはPF第1回協議会を開催し（2022年10月6日記事参照）、2023年10月には、東京電力福島第1原子力発電所のALPS処理水の放出を受けた米国向け日本産水産物の輸出促進について協議するため、プラットフォーム協議会の下に「水産部会」を設置した（2023年10月10日記事参照）。</t>
    <phoneticPr fontId="84"/>
  </si>
  <si>
    <t>https://www.jetro.go.jp/biznews/2024/08/210bbc4e2a897f5d.html</t>
    <phoneticPr fontId="84"/>
  </si>
  <si>
    <t xml:space="preserve"> 回転ずしチェーン「スシロー」を運営するFOOD ＆ LIFE COMPANIESは7月27日、中国・天津市の地下鉄和平路駅近くの商業施設「天河城」内に、スシロー天津天河城店をオープンした。同店舗は中国初となる各テーブル席に設置した大型のデジタルビジョンとレーンを融合させたシステム「デジロー（デジタル スシロービジョン）」を導入している。天津では5月の天津大悦城店（2024年5月22日記事参照）、6月の西青大悦汇店に続く3店舗目となる。
「デジロー」は、回転ずし事業を創業してから40周年を迎える2023年に初めて日本の3店舗に導入された。大画面上で回転ずしが流れ、直接オーダーできるほか、すしに対するこだわりの情報やゲーム体験ができるなど、今までと異なる店舗体験を楽しめる。スシローはアジアを中心に日本を含めて8カ国・地域で店舗を展開しているが、海外ではデジタル先進国の中国にいち早く導入した。タッチパネルの言語は中国語、日本語、英語、韓国語に対応している。スシローの北京現地法人の北京寿司郎餐飲の松田一成董事総経理は「『デジロー』は回転ずしの楽しさをバーチャルに表現している。デジタル化が進む中国で受け入れてもらいやすいシステムと考えている。まずは天津天河城店から、新たなサービスの提供を通じて日本のすし文化を発信し、お客さまのご意見を聞きながら、今後の展開について検討していきたい」と意気込みを示した。
開店当日は約100組の客の行列ができ、待ち時間は約60分だった。会社帰りに同店で食事をしていた男女3人組は「QRコードで注文することには慣れているが、大画面からすぐに注文できるのはとても便利だ。特に若者には受け入れられやすいと思う」「従来のレーン上をすしが回るのではなく、デジタル画面で商品が流れており、楽しみながらすしを選び、食べることができるので、とても良い」と話した。</t>
    <phoneticPr fontId="84"/>
  </si>
  <si>
    <t>中国</t>
    <rPh sb="0" eb="2">
      <t>チュウゴク</t>
    </rPh>
    <phoneticPr fontId="84"/>
  </si>
  <si>
    <t>タイ</t>
    <phoneticPr fontId="84"/>
  </si>
  <si>
    <t>フランス</t>
    <phoneticPr fontId="84"/>
  </si>
  <si>
    <t>ロシア</t>
    <phoneticPr fontId="84"/>
  </si>
  <si>
    <t>インド</t>
    <phoneticPr fontId="84"/>
  </si>
  <si>
    <t xml:space="preserve">モモ1検体から基準超える残留農薬検出 JAてんどうが約204キロ自主回収（山形県） </t>
    <phoneticPr fontId="15"/>
  </si>
  <si>
    <t>山形県のJAてんどうは9日、出荷したモモから基準を超える残留農薬が検出され、出荷分約204キロの自主回収を始めたと発表しました。
JAてんどうによりますと、残留農薬基準を超える農薬成分が検出されたのは8月4日と6日に出荷したモモ「あかつき」約204キロのうちの１検体です。食品衛生法で定められている残留農薬基準値の３ppmを上回る4.4ppmの殺虫剤チアクロプリドが検出されました。
出荷前の栽培履歴の点検と残留農薬の事前検査結果をもって出荷開始のルールとしていましたが、栽培履歴に問題がなかったことから検査結果を待たず出荷したということです。
JAてんどうでは残留農薬基準を超過した原因を調べるとともに、出荷したモモを卸売会社を通して、客に周知し、回収しているということです。今回、検出された値は体重50キロの人がこのモモを毎日136グラムずつ一生涯食べ続けても影響がない値だとしています。</t>
    <phoneticPr fontId="15"/>
  </si>
  <si>
    <t xml:space="preserve">	SITO.(シト) on X: "キャベツ農家です ＞国内で残留農薬の検出値が唯一高いのは葉物野菜 https://t ... </t>
    <phoneticPr fontId="15"/>
  </si>
  <si>
    <t>「検出値が高い」とは何を基準として述べているのでしょうか。農水省R4年度の定量限界以上の濃度が検出された検体に関する残留状況調査の結果によれば残留農薬基準値を超過した検体は無く、「葉物野菜が唯一検出値が高い」という内容は不適切です。残留の多寡に関わらずいずれの作物も基準値内であり、安全性が担保されています。
https://maff.go.jp/j/nouyaku/n_monitor/r4.html
＞大根やキャベツ等の地中の作物
大根は根菜なので地中ですが葉物野菜ではありません。また、キャベツは地上で結球し収穫されるので地中の作物ではありません。(動画参照)
＞農薬は直接かからないのですが、農薬が土の中に蓄積しそれを吸収するから
農薬は土壌に撒く他、作物に直接かけられる場合もあります。いずれも用法容量を適切に遵守すれば人体に無害であり、土壌に残留することなく代謝・分解されます。
＞レタスやキャベツなどの外葉は取り除き、
小売されているレタスやキャベツは既に外葉が取り除かれていることが殆どなので、問題なく食べることができます。捨ててしまうのはもったいないです。生食で全然大丈夫です。</t>
    <phoneticPr fontId="15"/>
  </si>
  <si>
    <t xml:space="preserve">【返金】るもい店 ピーマン 一部残留農薬基準超過(ID:50172) - リコールプラス </t>
    <phoneticPr fontId="15"/>
  </si>
  <si>
    <t>【JANコード】　JANコード:2330812901607
【輸入食品か否か】　輸入食品:いいえ
販売地域:留萌市
販売先　:コープさっぽろるもい店
販売日　:2024年6月16日から8月1日まで
販売数量:719袋
　返金対応　　内容
2024年6月16日から8月1日に、コープさっぽろるもい店で販売した「ピーマン」において、残留農薬基準超過「メタミドホス」0.21ppm検出(基準値0.03ppm) 「アセフェート」 0.63ppm検出(基準値0.05ppm)が判明したため、自主回収する。これまで健康被害の報告はない。(リコールプラス編集部)</t>
    <phoneticPr fontId="15"/>
  </si>
  <si>
    <t>https://www.recall-plus.jp/info/50172</t>
    <phoneticPr fontId="15"/>
  </si>
  <si>
    <t xml:space="preserve">安芸高田店 ぶどう(デラウェア) 一部残留農薬基準超過 - フーズチャネル </t>
    <phoneticPr fontId="15"/>
  </si>
  <si>
    <t>2024年7月31日 に、ベジパーク安芸高田で販売した「ぶどう(デラウェア)」において、残留農薬(3種類の農薬成分　・フェニトロチオン(基準値0.2PPM)・アラニカルブ(基準値2PPM)・クレソキシムメチル(基準値15PPM))について基準値を超える恐れがあるため、自主回収する。これまで健康被害の報告はない。(リコールプラス編集部)(リコールプラス)
【対象】
商品名:ぶどう(デラウェア)
内容量:1パック1房入り
形態　:パック詰め(合成樹脂製)
販売地域:安芸高田市吉田町
販売先　:ベジパーク安芸高田
販売日　:2024年7月31日
販売数量:5パック(5房)</t>
    <phoneticPr fontId="15"/>
  </si>
  <si>
    <t xml:space="preserve">外食の食べ残し 持ち帰り指針策定へ 留意点示し実践促す | WEBニッポン消費者新聞 </t>
    <phoneticPr fontId="84"/>
  </si>
  <si>
    <t>最新の統計データ（2022年度推計）によると、外食産業における食品ロスは年間60万トン発生し、作り過ぎや食べ残しが主な要因。国は食品ロス対策の基本方針の一つとして、食べ残しの持ち帰り促進を掲げていて……（以下続く）最新の統計データ（2022年度推計）によると、外食産業における食品ロスは年間60万トン発生し、作り過ぎや食べ残しが主な要因。国は食品ロス対策の基本方針の一つとして、食べ残しの持ち帰り促進を掲げていて……（以下続く）最新の統計データ（2022年度推計）によると、外食産業における食品ロスは年間60万トン発生し、作り過ぎや食べ残しが主な要因。国は食品ロス対策の基本方針の一つとして、食べ残しの持ち帰り促進を掲げていて……（以下続く）</t>
    <phoneticPr fontId="84"/>
  </si>
  <si>
    <t>https://www.jc-press.com/?p=10924</t>
    <phoneticPr fontId="84"/>
  </si>
  <si>
    <t>　　　　　今週のお題　(手から黄色ブドウ球菌が出てびっくり )</t>
    <rPh sb="12" eb="13">
      <t>テ</t>
    </rPh>
    <rPh sb="15" eb="17">
      <t>オウショク</t>
    </rPh>
    <rPh sb="20" eb="22">
      <t>キュウキン</t>
    </rPh>
    <rPh sb="23" eb="24">
      <t>デ</t>
    </rPh>
    <phoneticPr fontId="5"/>
  </si>
  <si>
    <t>調理したり、直接食材に触れる人は適切な手洗いが効果的です</t>
    <rPh sb="0" eb="2">
      <t>チョウリ</t>
    </rPh>
    <rPh sb="6" eb="8">
      <t>チョクセツ</t>
    </rPh>
    <rPh sb="8" eb="10">
      <t>ショクザイ</t>
    </rPh>
    <rPh sb="11" eb="12">
      <t>フ</t>
    </rPh>
    <rPh sb="14" eb="15">
      <t>ヒト</t>
    </rPh>
    <rPh sb="16" eb="18">
      <t>テキセツ</t>
    </rPh>
    <rPh sb="19" eb="20">
      <t>テ</t>
    </rPh>
    <rPh sb="20" eb="21">
      <t>アラ</t>
    </rPh>
    <rPh sb="23" eb="26">
      <t>コウカテキ</t>
    </rPh>
    <phoneticPr fontId="5"/>
  </si>
  <si>
    <t>、</t>
    <phoneticPr fontId="5"/>
  </si>
  <si>
    <r>
      <t>★黄色ブドウ球菌(</t>
    </r>
    <r>
      <rPr>
        <b/>
        <i/>
        <u/>
        <sz val="12"/>
        <rFont val="ＭＳ Ｐゴシック"/>
        <family val="3"/>
        <charset val="128"/>
      </rPr>
      <t>S.aureus</t>
    </r>
    <r>
      <rPr>
        <b/>
        <sz val="12"/>
        <rFont val="ＭＳ Ｐゴシック"/>
        <family val="3"/>
        <charset val="128"/>
      </rPr>
      <t>　以下Sa.と略す)は、人の鼻腔内に常在しています。　抜き打ちで手洗前100名の健常者の手を調べると、20名程度からSa.を見つけることが出来ます。
健常者の菌量は100個/cm</t>
    </r>
    <r>
      <rPr>
        <b/>
        <vertAlign val="superscript"/>
        <sz val="12"/>
        <rFont val="ＭＳ Ｐゴシック"/>
        <family val="3"/>
        <charset val="128"/>
      </rPr>
      <t>2</t>
    </r>
    <r>
      <rPr>
        <b/>
        <sz val="12"/>
        <rFont val="ＭＳ Ｐゴシック"/>
        <family val="3"/>
        <charset val="128"/>
      </rPr>
      <t>程度と少量です。　　　　　　　　　　　　　　　　　　　　　　　　　</t>
    </r>
    <r>
      <rPr>
        <b/>
        <sz val="12"/>
        <color rgb="FFFF0000"/>
        <rFont val="HG創英角ｺﾞｼｯｸUB"/>
        <family val="3"/>
        <charset val="128"/>
      </rPr>
      <t>★手荒れのひどい人や火傷、切り傷のある人では、100,000個/cm2を超えることがあります。こうした人に調理をさせてはいけません。まず手荒れや傷を治してもらってください。</t>
    </r>
    <r>
      <rPr>
        <b/>
        <sz val="12"/>
        <rFont val="HG創英角ｺﾞｼｯｸUB"/>
        <family val="3"/>
        <charset val="128"/>
      </rPr>
      <t>　　　　　　　　</t>
    </r>
    <r>
      <rPr>
        <b/>
        <sz val="12"/>
        <rFont val="ＭＳ Ｐゴシック"/>
        <family val="3"/>
        <charset val="128"/>
      </rPr>
      <t>　　　　　　　　　　★Sa.が食品を汚染して10</t>
    </r>
    <r>
      <rPr>
        <b/>
        <vertAlign val="superscript"/>
        <sz val="12"/>
        <rFont val="ＭＳ Ｐゴシック"/>
        <family val="3"/>
        <charset val="128"/>
      </rPr>
      <t>7</t>
    </r>
    <r>
      <rPr>
        <b/>
        <sz val="12"/>
        <rFont val="ＭＳ Ｐゴシック"/>
        <family val="3"/>
        <charset val="128"/>
      </rPr>
      <t>個/g以上に増えると菌体外毒素(エンテロトキシン)が産生され食中毒の原因となります。　　　　　　　　　　　                                      　　　★少量の菌体外毒素は、微生物を体内に侵入させない防御物質です。次亜塩素に手を付けるような過剰な洗浄方法、肌荒れを起こすような強い物理的手洗方法は誤ったものです。　　　　　　　　　　　　　　　　　　　　　　　　　　　　　　　　　　　　　　　　　　　　心がけたい手指のケアとは、乾燥による手荒れを防ぐために、平素から手指の潤いを保つケアのことです。</t>
    </r>
    <rPh sb="1" eb="3">
      <t>オウショク</t>
    </rPh>
    <rPh sb="6" eb="8">
      <t>キュウキン</t>
    </rPh>
    <rPh sb="18" eb="20">
      <t>イカ</t>
    </rPh>
    <rPh sb="24" eb="25">
      <t>リャク</t>
    </rPh>
    <rPh sb="29" eb="30">
      <t>ヒト</t>
    </rPh>
    <rPh sb="31" eb="32">
      <t>ハナ</t>
    </rPh>
    <rPh sb="32" eb="33">
      <t>コウ</t>
    </rPh>
    <rPh sb="33" eb="34">
      <t>ナイ</t>
    </rPh>
    <rPh sb="35" eb="37">
      <t>ジョウザイ</t>
    </rPh>
    <rPh sb="44" eb="45">
      <t>ヌ</t>
    </rPh>
    <rPh sb="46" eb="47">
      <t>ウ</t>
    </rPh>
    <rPh sb="49" eb="51">
      <t>テアラ</t>
    </rPh>
    <rPh sb="51" eb="52">
      <t>マエ</t>
    </rPh>
    <rPh sb="55" eb="56">
      <t>メイ</t>
    </rPh>
    <rPh sb="61" eb="62">
      <t>テ</t>
    </rPh>
    <rPh sb="63" eb="64">
      <t>シラ</t>
    </rPh>
    <rPh sb="70" eb="71">
      <t>メイ</t>
    </rPh>
    <rPh sb="71" eb="73">
      <t>テイド</t>
    </rPh>
    <rPh sb="79" eb="80">
      <t>ミ</t>
    </rPh>
    <rPh sb="86" eb="88">
      <t>デキ</t>
    </rPh>
    <rPh sb="96" eb="97">
      <t>キン</t>
    </rPh>
    <rPh sb="97" eb="98">
      <t>リョウ</t>
    </rPh>
    <rPh sb="102" eb="103">
      <t>コ</t>
    </rPh>
    <rPh sb="107" eb="109">
      <t>テイド</t>
    </rPh>
    <rPh sb="110" eb="112">
      <t>ショウリョウ</t>
    </rPh>
    <rPh sb="141" eb="142">
      <t>テ</t>
    </rPh>
    <rPh sb="142" eb="143">
      <t>ア</t>
    </rPh>
    <rPh sb="148" eb="149">
      <t>ヒト</t>
    </rPh>
    <rPh sb="150" eb="152">
      <t>ヤケド</t>
    </rPh>
    <rPh sb="153" eb="154">
      <t>キ</t>
    </rPh>
    <rPh sb="155" eb="156">
      <t>キズ</t>
    </rPh>
    <rPh sb="159" eb="160">
      <t>ヒト</t>
    </rPh>
    <rPh sb="170" eb="171">
      <t>コ</t>
    </rPh>
    <rPh sb="176" eb="177">
      <t>コ</t>
    </rPh>
    <rPh sb="191" eb="192">
      <t>ヒト</t>
    </rPh>
    <rPh sb="193" eb="195">
      <t>チョウリ</t>
    </rPh>
    <rPh sb="208" eb="209">
      <t>テ</t>
    </rPh>
    <rPh sb="209" eb="210">
      <t>ア</t>
    </rPh>
    <rPh sb="212" eb="213">
      <t>キズ</t>
    </rPh>
    <rPh sb="214" eb="215">
      <t>ナオ</t>
    </rPh>
    <rPh sb="249" eb="251">
      <t>ショクヒン</t>
    </rPh>
    <rPh sb="252" eb="254">
      <t>オセン</t>
    </rPh>
    <rPh sb="262" eb="264">
      <t>イジョウ</t>
    </rPh>
    <rPh sb="265" eb="266">
      <t>フ</t>
    </rPh>
    <rPh sb="269" eb="271">
      <t>キンタイ</t>
    </rPh>
    <rPh sb="271" eb="272">
      <t>ガイ</t>
    </rPh>
    <rPh sb="272" eb="274">
      <t>ドクソ</t>
    </rPh>
    <rPh sb="285" eb="287">
      <t>サンセイ</t>
    </rPh>
    <rPh sb="289" eb="292">
      <t>ショクチュウドク</t>
    </rPh>
    <rPh sb="293" eb="295">
      <t>ゲンイン</t>
    </rPh>
    <rPh sb="354" eb="356">
      <t>ショウリョウ</t>
    </rPh>
    <rPh sb="357" eb="359">
      <t>キンタイ</t>
    </rPh>
    <rPh sb="359" eb="360">
      <t>ガイ</t>
    </rPh>
    <rPh sb="360" eb="362">
      <t>ドクソ</t>
    </rPh>
    <rPh sb="364" eb="367">
      <t>ビセイブツ</t>
    </rPh>
    <rPh sb="368" eb="370">
      <t>タイナイ</t>
    </rPh>
    <rPh sb="371" eb="373">
      <t>シンニュウ</t>
    </rPh>
    <rPh sb="377" eb="379">
      <t>ボウギョ</t>
    </rPh>
    <rPh sb="379" eb="381">
      <t>ブッシツ</t>
    </rPh>
    <rPh sb="384" eb="386">
      <t>ジア</t>
    </rPh>
    <rPh sb="386" eb="388">
      <t>エンソ</t>
    </rPh>
    <rPh sb="389" eb="390">
      <t>テ</t>
    </rPh>
    <rPh sb="391" eb="392">
      <t>ツ</t>
    </rPh>
    <rPh sb="397" eb="399">
      <t>カジョウ</t>
    </rPh>
    <rPh sb="400" eb="402">
      <t>センジョウ</t>
    </rPh>
    <rPh sb="402" eb="404">
      <t>ホウホウ</t>
    </rPh>
    <rPh sb="405" eb="407">
      <t>ハダア</t>
    </rPh>
    <rPh sb="409" eb="410">
      <t>オ</t>
    </rPh>
    <rPh sb="415" eb="416">
      <t>ツヨ</t>
    </rPh>
    <rPh sb="417" eb="420">
      <t>ブツリテキ</t>
    </rPh>
    <rPh sb="420" eb="422">
      <t>テアラ</t>
    </rPh>
    <rPh sb="422" eb="424">
      <t>ホウホウ</t>
    </rPh>
    <rPh sb="425" eb="426">
      <t>アヤマ</t>
    </rPh>
    <rPh sb="477" eb="478">
      <t>ココロ</t>
    </rPh>
    <rPh sb="482" eb="483">
      <t>テ</t>
    </rPh>
    <rPh sb="483" eb="484">
      <t>ユビ</t>
    </rPh>
    <rPh sb="495" eb="496">
      <t>テ</t>
    </rPh>
    <rPh sb="496" eb="497">
      <t>ア</t>
    </rPh>
    <rPh sb="499" eb="500">
      <t>フセ</t>
    </rPh>
    <rPh sb="505" eb="507">
      <t>ヘイソ</t>
    </rPh>
    <rPh sb="509" eb="510">
      <t>テ</t>
    </rPh>
    <rPh sb="510" eb="511">
      <t>ユビ</t>
    </rPh>
    <rPh sb="512" eb="513">
      <t>ウルオ</t>
    </rPh>
    <rPh sb="515" eb="516">
      <t>タモ</t>
    </rPh>
    <phoneticPr fontId="5"/>
  </si>
  <si>
    <r>
      <t>★問題となるのは、Sa.により産生されるエンテロトキシンA型とH型という毒素です。毒素が産生されなければ
食中毒にはなりません。　　　　　　　　　　　　　　　　　　　　　　　　　　　　　　　　　　　　　　　　　　　　   　　　　　　　　　　　　　　　　　　　　　　　　　　　　　　　　　　　　　　　　　　　　　　　　　　　　　　　　　　　</t>
    </r>
    <r>
      <rPr>
        <b/>
        <sz val="12"/>
        <color rgb="FFFFFF00"/>
        <rFont val="ＭＳ Ｐゴシック"/>
        <family val="3"/>
        <charset val="128"/>
      </rPr>
      <t>★7月２９日　京浜急行上大岡の日本橋鰻伊勢定のうなぎ弁当は、１７６１個販売され１６１が食中毒発症、
２名は様子を観察するため入院、その他の人は軽傷でした。しかし一人の９０歳の女性が死亡しました。
基礎疾患があり、死亡時刻までが短時間なので明確な死亡原因が食中毒なのかは、確認中です。</t>
    </r>
    <rPh sb="1" eb="3">
      <t>モンダイ</t>
    </rPh>
    <rPh sb="15" eb="17">
      <t>サンセイ</t>
    </rPh>
    <rPh sb="29" eb="30">
      <t>ガタ</t>
    </rPh>
    <rPh sb="32" eb="33">
      <t>ガタ</t>
    </rPh>
    <rPh sb="36" eb="38">
      <t>ドクソ</t>
    </rPh>
    <rPh sb="41" eb="43">
      <t>ドクソ</t>
    </rPh>
    <rPh sb="44" eb="46">
      <t>サンセイ</t>
    </rPh>
    <rPh sb="53" eb="56">
      <t>ショクチュウドク</t>
    </rPh>
    <rPh sb="172" eb="173">
      <t>ガツ</t>
    </rPh>
    <rPh sb="175" eb="176">
      <t>ヒ</t>
    </rPh>
    <rPh sb="177" eb="181">
      <t>ケイヒンキュウコウ</t>
    </rPh>
    <rPh sb="221" eb="222">
      <t>メイ</t>
    </rPh>
    <rPh sb="223" eb="225">
      <t>ヨウス</t>
    </rPh>
    <rPh sb="226" eb="228">
      <t>カンサツ</t>
    </rPh>
    <rPh sb="232" eb="234">
      <t>ニュウイン</t>
    </rPh>
    <rPh sb="237" eb="238">
      <t>タ</t>
    </rPh>
    <rPh sb="239" eb="240">
      <t>ヒト</t>
    </rPh>
    <rPh sb="241" eb="243">
      <t>ケイショウ</t>
    </rPh>
    <rPh sb="250" eb="252">
      <t>ヒトリ</t>
    </rPh>
    <rPh sb="255" eb="256">
      <t>サイ</t>
    </rPh>
    <rPh sb="257" eb="259">
      <t>ジョセイ</t>
    </rPh>
    <rPh sb="260" eb="262">
      <t>シボウ</t>
    </rPh>
    <rPh sb="268" eb="272">
      <t>キソシッカン</t>
    </rPh>
    <rPh sb="276" eb="280">
      <t>シボウジコク</t>
    </rPh>
    <rPh sb="283" eb="286">
      <t>タンジカン</t>
    </rPh>
    <rPh sb="289" eb="291">
      <t>メイカク</t>
    </rPh>
    <rPh sb="292" eb="296">
      <t>シボウゲンイン</t>
    </rPh>
    <rPh sb="297" eb="300">
      <t>ショクチュウドク</t>
    </rPh>
    <rPh sb="305" eb="308">
      <t>カクニンチュウ</t>
    </rPh>
    <phoneticPr fontId="5"/>
  </si>
  <si>
    <t>山形新聞</t>
    <phoneticPr fontId="84"/>
  </si>
  <si>
    <t xml:space="preserve">
https://www.yamagata-np.jp › news
12 時間前 — 放課後児童クラブでノロウイルスによる食中毒. &gt;&gt;山形新聞トップ &gt;&gt;県内ニュース &gt;&gt; 社会. 2024/08/11 20:14. 山形県庁（資料写真）. 県は11日、鶴岡市の放課後児童クラブ ...</t>
    <phoneticPr fontId="84"/>
  </si>
  <si>
    <t>大分県</t>
    <rPh sb="0" eb="3">
      <t>オオイタケン</t>
    </rPh>
    <phoneticPr fontId="15"/>
  </si>
  <si>
    <t>大分市内の高齢者施設で朝食の煮豆が原因の黄色ブドウ球菌による集団食中毒が発生し、1人が入院していたことがわかりました。
大分市保健所によりますと今月6日、大分市内の医療機関から高齢者施設の入所者が嘔吐や下痢を発症していると届け出がありました。保健所が調査した結果、施設で当日の朝提供された煮豆を食べた33人のうち、66歳から94歳までの17人が体調不良を訴えていたことがわかりました。このうち1人が入院しましたが、すでに退院していて全員快方に向かっているということです。</t>
    <phoneticPr fontId="15"/>
  </si>
  <si>
    <t>大分市の高齢者施設で黄色ブドウ球菌による集団食中毒　１７人発症１人入院</t>
    <phoneticPr fontId="15"/>
  </si>
  <si>
    <t>大分放送</t>
    <rPh sb="0" eb="4">
      <t>オオイタホウソウ</t>
    </rPh>
    <phoneticPr fontId="15"/>
  </si>
  <si>
    <t xml:space="preserve">機能性表示制度改正でGMP告示案「311通知」を反映 8月16日まで意見募集 | 健康産業新聞 </t>
    <phoneticPr fontId="84"/>
  </si>
  <si>
    <t>消費者庁は7月12日、「機能性表示食品のうち天然抽出物等を原材料とする錠剤、カプセル剤等食品の製造又は加工の基準（案）」（GMP告示）について意見募集を開始した。紅麹問題を受けて、サプリメント剤型の機能性表示食品はGMPを要件化。内閣府告示として今回、製造・加工の基準案を作成した。「311通知」を反映した内容で、定義や対象食品のほか、総括責任者、原材料の製造・品質管理、バリデーションなどについて規定。8月16日まで広く意見を受け付ける。　今回の機能性表示食品制度見直しでは、「医師が診断した健康被害の疑い情報の速やかな提供」「GMPの要件化」「表示方法の見直し」「新規成分の確認120日ルール導入」などが行われる（改正の概要は、夏季特別号「行政動向」を参照）。GMP要件化に関しては、基準を内閣府告示で規定することとしていた。　3月11日に発出された「錠剤、カプセル剤等食品の製造管理及び品質管理（GMP）に関する指針（ガイドライン）」（311通知）を反映する形で告示化</t>
    <phoneticPr fontId="84"/>
  </si>
  <si>
    <t>https://www.kenko-media.com/health_idst/archives/19409</t>
    <phoneticPr fontId="84"/>
  </si>
  <si>
    <t xml:space="preserve">JARO、23年度の苦情受付件数5％減 健食は27％減、保健機能食品は増加 | 健康産業新聞 </t>
    <phoneticPr fontId="84"/>
  </si>
  <si>
    <t xml:space="preserve">日本広告審査機構（JARO）は6月28日、2023年度の審査状況を発表、「健康食品」の苦情は前年度比27％と大幅に減った。一方で保健機能食品関連の苦情が微増となった。
23年度の総受付件数は1万874件で前年度比9.6％減。このうち苦情件数は8,727件で同5.2％減となった。苦情件数は18年度並みの件数で、「ほぼコロナ前水準」に戻ったとしている。
苦情を業種別に見ると、前年度に初の1位となった「医薬部外品」が491件で引き続きトップ。ただ件数は過去最多となった前年度から3.7％減った。商品は育毛剤、除毛在、美容液、クリーム、整腸剤など。広告主10社余りに苦情が集中したという。10位以内で増加率が高かったのが2位の「医薬品」で、前年度（135件）の約3.5倍となる479件に激増した。日本広告審査機構（JARO）は6月28日、2023年度の審査状況を発表、「健康食品」の苦情は前年度比27％と大幅に減った。一方で保健機能食品関連の苦情が微増となった。
</t>
    <phoneticPr fontId="84"/>
  </si>
  <si>
    <t>https://www.kenko-media.com/health_idst/archives/19407</t>
    <phoneticPr fontId="84"/>
  </si>
  <si>
    <t xml:space="preserve">機能性表示食品、制度廃止求める声 消費者団体が事故再発を警戒 </t>
    <phoneticPr fontId="84"/>
  </si>
  <si>
    <t>小林製薬の紅麹サプリメント集団被害を踏まえ機能性表示食品制度見直しの一環として、9月1日から届出事業者による健康被害情報の報告義務化がスタートする。適正製造規範GMPへの適用は2年後の9月1日からで、新規成分使用食品の販売120日前の届出ルール化は来年4月からとなる。これら改善案の検討を諮問されていた消費者委員会は7月16日、「改正案のとおりとすることが妥当」とする答申を提出。と同時に、サプリメント形状の食品に対する新たな規制整備が必要とする意見書を提起した。
紅麹サプリメント事故を重大視する消費者・市民団体は、政府の見直し内容は被害防止と被害者救済には実効性がないとして一斉に反発。食の安全・監視市民委員会、主婦連合会、日本消費者連盟などは「この制度は消費者の安全性を軽視した事業者優先制度」「政府の見直し策では機能性食品事故は再発する」として、制度廃止を求める要望書・質問書を相次ぎ提出するに至っている。食の安全・監視市民委員会は7月31日、各団体と連携し、制度廃止を求める緊急集会を都内で開催……（以下続く）</t>
    <phoneticPr fontId="84"/>
  </si>
  <si>
    <t>https://www.jc-press.com/?p=10916</t>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</si>
</sst>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sz val="12"/>
      <color rgb="FF333333"/>
      <name val="メイリオ"/>
      <family val="3"/>
      <charset val="128"/>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6"/>
      <name val="Microsoft YaHei"/>
      <family val="3"/>
      <charset val="134"/>
    </font>
    <font>
      <b/>
      <sz val="10"/>
      <name val="ＭＳ Ｐゴシック"/>
      <family val="3"/>
      <charset val="128"/>
    </font>
    <font>
      <b/>
      <sz val="18"/>
      <name val="メイリオ"/>
      <family val="3"/>
      <charset val="128"/>
    </font>
    <font>
      <sz val="20"/>
      <color rgb="FF000000"/>
      <name val="ＭＳ Ｐゴシック"/>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b/>
      <sz val="13"/>
      <name val="ＭＳ Ｐゴシック"/>
      <family val="3"/>
      <charset val="128"/>
    </font>
    <font>
      <b/>
      <sz val="20"/>
      <color rgb="FF000000"/>
      <name val="メイリオ"/>
      <family val="3"/>
      <charset val="128"/>
    </font>
    <font>
      <sz val="14"/>
      <color rgb="FF000000"/>
      <name val="メイリオ"/>
      <family val="3"/>
      <charset val="128"/>
    </font>
    <font>
      <b/>
      <sz val="19"/>
      <name val="ＭＳ Ｐゴシック"/>
      <family val="3"/>
      <charset val="128"/>
    </font>
    <font>
      <b/>
      <sz val="19"/>
      <color indexed="8"/>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8.8000000000000007"/>
      <color indexed="23"/>
      <name val="ＭＳ Ｐゴシック"/>
      <family val="3"/>
      <charset val="128"/>
    </font>
    <font>
      <sz val="10"/>
      <name val="Arial"/>
      <family val="2"/>
    </font>
    <font>
      <b/>
      <sz val="12"/>
      <color rgb="FFFFFF00"/>
      <name val="ＭＳ Ｐゴシック"/>
      <family val="3"/>
      <charset val="128"/>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b/>
      <i/>
      <u/>
      <sz val="12"/>
      <name val="ＭＳ Ｐゴシック"/>
      <family val="3"/>
      <charset val="128"/>
    </font>
    <font>
      <b/>
      <vertAlign val="superscript"/>
      <sz val="12"/>
      <name val="ＭＳ Ｐゴシック"/>
      <family val="3"/>
      <charset val="128"/>
    </font>
    <font>
      <sz val="14"/>
      <color indexed="63"/>
      <name val="ＭＳ Ｐゴシック"/>
      <family val="3"/>
      <charset val="128"/>
    </font>
    <font>
      <b/>
      <sz val="14"/>
      <color indexed="12"/>
      <name val="ＭＳ Ｐゴシック"/>
      <family val="3"/>
      <charset val="128"/>
    </font>
    <font>
      <b/>
      <sz val="8"/>
      <color indexed="10"/>
      <name val="ＭＳ Ｐゴシック"/>
      <family val="3"/>
      <charset val="128"/>
    </font>
    <font>
      <b/>
      <sz val="12"/>
      <color rgb="FFFF0000"/>
      <name val="HG創英角ｺﾞｼｯｸUB"/>
      <family val="3"/>
      <charset val="128"/>
    </font>
    <font>
      <b/>
      <sz val="12"/>
      <name val="HG創英角ｺﾞｼｯｸUB"/>
      <family val="3"/>
      <charset val="128"/>
    </font>
  </fonts>
  <fills count="4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indexed="12"/>
        <bgColor indexed="64"/>
      </patternFill>
    </fill>
    <fill>
      <patternFill patternType="solid">
        <fgColor indexed="5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6DDDF7"/>
        <bgColor indexed="64"/>
      </patternFill>
    </fill>
    <fill>
      <patternFill patternType="solid">
        <fgColor indexed="16"/>
        <bgColor indexed="64"/>
      </patternFill>
    </fill>
    <fill>
      <patternFill patternType="solid">
        <fgColor theme="7" tint="-0.249977111117893"/>
        <bgColor indexed="64"/>
      </patternFill>
    </fill>
  </fills>
  <borders count="233">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style="medium">
        <color rgb="FF888888"/>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style="thin">
        <color auto="1"/>
      </left>
      <right/>
      <top style="thin">
        <color auto="1"/>
      </top>
      <bottom style="thin">
        <color auto="1"/>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auto="1"/>
      </top>
      <bottom style="thin">
        <color auto="1"/>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65" fillId="0" borderId="0" applyNumberFormat="0" applyFill="0" applyBorder="0" applyAlignment="0" applyProtection="0">
      <alignment vertical="center"/>
    </xf>
  </cellStyleXfs>
  <cellXfs count="799">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0" fontId="8" fillId="0" borderId="0" xfId="1" applyFill="1" applyBorder="1" applyAlignment="1" applyProtection="1">
      <alignment vertical="center"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8" fillId="0" borderId="98" xfId="1" applyBorder="1" applyAlignment="1" applyProtection="1">
      <alignment vertical="top" wrapText="1"/>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9" xfId="2" applyFont="1" applyBorder="1" applyAlignment="1">
      <alignment horizontal="left" vertical="top" wrapText="1"/>
    </xf>
    <xf numFmtId="180" fontId="49" fillId="10" borderId="100" xfId="17" applyNumberFormat="1" applyFont="1" applyFill="1" applyBorder="1" applyAlignment="1">
      <alignment horizontal="center" vertical="center"/>
    </xf>
    <xf numFmtId="0" fontId="12" fillId="0" borderId="102"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20" xfId="2" applyFont="1" applyFill="1" applyBorder="1" applyAlignment="1">
      <alignment horizontal="center" vertical="center" wrapText="1"/>
    </xf>
    <xf numFmtId="0" fontId="22" fillId="18" borderId="105"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17" fillId="22" borderId="97" xfId="2" applyFont="1" applyFill="1" applyBorder="1" applyAlignment="1">
      <alignment horizontal="center" vertical="center" wrapText="1"/>
    </xf>
    <xf numFmtId="0" fontId="8" fillId="0" borderId="106" xfId="1" applyBorder="1" applyAlignment="1" applyProtection="1">
      <alignment horizontal="left" vertical="top" wrapText="1"/>
    </xf>
    <xf numFmtId="0" fontId="117" fillId="0" borderId="99" xfId="2" applyFont="1" applyBorder="1" applyAlignment="1">
      <alignment horizontal="left" vertical="top" wrapText="1"/>
    </xf>
    <xf numFmtId="0" fontId="92" fillId="18" borderId="0" xfId="0" applyFont="1" applyFill="1" applyAlignment="1">
      <alignment horizontal="center" vertical="center" wrapText="1"/>
    </xf>
    <xf numFmtId="0" fontId="8" fillId="0" borderId="98" xfId="1" applyBorder="1" applyAlignment="1" applyProtection="1">
      <alignment vertical="center"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0" fillId="0" borderId="0" xfId="17" applyFont="1" applyAlignment="1">
      <alignment vertical="center" wrapText="1"/>
    </xf>
    <xf numFmtId="0" fontId="45" fillId="5" borderId="0" xfId="17" applyFont="1" applyFill="1" applyAlignment="1">
      <alignment vertical="center" wrapText="1"/>
    </xf>
    <xf numFmtId="0" fontId="6" fillId="0" borderId="0" xfId="4"/>
    <xf numFmtId="0" fontId="136" fillId="0" borderId="0" xfId="2" applyFont="1">
      <alignment vertical="center"/>
    </xf>
    <xf numFmtId="0" fontId="134" fillId="0" borderId="0" xfId="2" applyFont="1">
      <alignment vertical="center"/>
    </xf>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9"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09" fillId="18" borderId="108" xfId="0" applyFont="1" applyFill="1" applyBorder="1" applyAlignment="1">
      <alignment horizontal="left" vertical="center"/>
    </xf>
    <xf numFmtId="0" fontId="140" fillId="0" borderId="0" xfId="0" applyFont="1">
      <alignment vertical="center"/>
    </xf>
    <xf numFmtId="0" fontId="0" fillId="0" borderId="48" xfId="0" applyBorder="1" applyAlignment="1">
      <alignment horizontal="center" vertical="center"/>
    </xf>
    <xf numFmtId="0" fontId="149" fillId="0" borderId="110" xfId="0" applyFont="1" applyBorder="1" applyAlignment="1">
      <alignment horizontal="center" vertical="center"/>
    </xf>
    <xf numFmtId="0" fontId="149" fillId="0" borderId="111" xfId="0" applyFont="1" applyBorder="1" applyAlignment="1">
      <alignment horizontal="center" vertical="center"/>
    </xf>
    <xf numFmtId="0" fontId="149" fillId="0" borderId="112" xfId="0" applyFont="1" applyBorder="1" applyAlignment="1">
      <alignment horizontal="center" vertical="center"/>
    </xf>
    <xf numFmtId="0" fontId="148" fillId="0" borderId="110" xfId="0" applyFont="1" applyBorder="1" applyAlignment="1">
      <alignment horizontal="center" vertical="center"/>
    </xf>
    <xf numFmtId="0" fontId="148" fillId="0" borderId="112" xfId="0" applyFont="1" applyBorder="1" applyAlignment="1">
      <alignment horizontal="center" vertical="center"/>
    </xf>
    <xf numFmtId="0" fontId="148" fillId="0" borderId="111" xfId="0" applyFont="1" applyBorder="1" applyAlignment="1">
      <alignment horizontal="center" vertical="center"/>
    </xf>
    <xf numFmtId="0" fontId="149" fillId="0" borderId="113" xfId="0" applyFont="1" applyBorder="1" applyAlignment="1">
      <alignment horizontal="center" vertical="center"/>
    </xf>
    <xf numFmtId="0" fontId="149" fillId="0" borderId="114" xfId="0" applyFont="1" applyBorder="1" applyAlignment="1">
      <alignment horizontal="center" vertical="center"/>
    </xf>
    <xf numFmtId="0" fontId="149" fillId="0" borderId="115" xfId="0" applyFont="1" applyBorder="1" applyAlignment="1">
      <alignment horizontal="center" vertical="center"/>
    </xf>
    <xf numFmtId="0" fontId="149" fillId="0" borderId="116" xfId="0" applyFont="1" applyBorder="1" applyAlignment="1">
      <alignment horizontal="center" vertical="center"/>
    </xf>
    <xf numFmtId="0" fontId="151" fillId="18" borderId="0" xfId="2" applyFont="1" applyFill="1" applyAlignment="1">
      <alignment horizontal="center" vertical="center" wrapText="1"/>
    </xf>
    <xf numFmtId="184" fontId="151"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31" fillId="18" borderId="0" xfId="0" applyFont="1" applyFill="1" applyAlignment="1">
      <alignment horizontal="center" vertical="center" wrapText="1"/>
    </xf>
    <xf numFmtId="0" fontId="8" fillId="0" borderId="106" xfId="1" applyBorder="1" applyAlignment="1" applyProtection="1">
      <alignment horizontal="left" vertical="center" wrapText="1"/>
    </xf>
    <xf numFmtId="0" fontId="96" fillId="18" borderId="0" xfId="0" applyFont="1" applyFill="1" applyAlignment="1">
      <alignment horizontal="center" vertical="center" wrapText="1"/>
    </xf>
    <xf numFmtId="0" fontId="150" fillId="18" borderId="0" xfId="0" applyFont="1" applyFill="1" applyAlignment="1">
      <alignment vertical="center" wrapText="1"/>
    </xf>
    <xf numFmtId="0" fontId="25" fillId="18" borderId="0" xfId="19" applyFont="1" applyFill="1" applyAlignment="1">
      <alignment horizontal="left" vertical="center"/>
    </xf>
    <xf numFmtId="0" fontId="109" fillId="18" borderId="117" xfId="0" applyFont="1" applyFill="1" applyBorder="1" applyAlignment="1">
      <alignment horizontal="left" vertical="center"/>
    </xf>
    <xf numFmtId="0" fontId="109" fillId="18" borderId="30" xfId="0" applyFont="1" applyFill="1" applyBorder="1" applyAlignment="1">
      <alignment horizontal="left" vertical="center"/>
    </xf>
    <xf numFmtId="14" fontId="109" fillId="18" borderId="118" xfId="0" applyNumberFormat="1" applyFont="1" applyFill="1" applyBorder="1" applyAlignment="1">
      <alignment horizontal="center" vertical="center"/>
    </xf>
    <xf numFmtId="0" fontId="155" fillId="22" borderId="97" xfId="2" applyFont="1" applyFill="1" applyBorder="1" applyAlignment="1">
      <alignment horizontal="center" vertical="center" wrapText="1"/>
    </xf>
    <xf numFmtId="0" fontId="157" fillId="0" borderId="0" xfId="0" applyFont="1">
      <alignment vertical="center"/>
    </xf>
    <xf numFmtId="0" fontId="117" fillId="0" borderId="0" xfId="2" applyFont="1" applyAlignment="1">
      <alignment vertical="top" wrapText="1"/>
    </xf>
    <xf numFmtId="0" fontId="158" fillId="0" borderId="0" xfId="0" applyFont="1">
      <alignment vertical="center"/>
    </xf>
    <xf numFmtId="0" fontId="85" fillId="20" borderId="95" xfId="1" applyFont="1" applyFill="1" applyBorder="1" applyAlignment="1" applyProtection="1">
      <alignment horizontal="center" vertical="center"/>
    </xf>
    <xf numFmtId="0" fontId="83" fillId="38" borderId="65" xfId="0" applyFont="1" applyFill="1" applyBorder="1" applyAlignment="1">
      <alignment horizontal="center" vertical="center" wrapText="1"/>
    </xf>
    <xf numFmtId="0" fontId="125" fillId="30" borderId="0" xfId="2" applyFont="1" applyFill="1">
      <alignment vertical="center"/>
    </xf>
    <xf numFmtId="14" fontId="85" fillId="20" borderId="3" xfId="1" applyNumberFormat="1" applyFont="1" applyFill="1" applyBorder="1" applyAlignment="1" applyProtection="1">
      <alignment horizontal="center" vertical="center" shrinkToFit="1"/>
    </xf>
    <xf numFmtId="0" fontId="160" fillId="18" borderId="0" xfId="2" applyFont="1" applyFill="1" applyAlignment="1">
      <alignment horizontal="left" vertical="top" wrapText="1"/>
    </xf>
    <xf numFmtId="0" fontId="8" fillId="0" borderId="0" xfId="1" applyAlignment="1" applyProtection="1">
      <alignment horizontal="left" vertical="center" wrapText="1"/>
    </xf>
    <xf numFmtId="0" fontId="161" fillId="34" borderId="0" xfId="0" applyFont="1" applyFill="1" applyAlignment="1">
      <alignment horizontal="center" vertical="center" wrapText="1"/>
    </xf>
    <xf numFmtId="0" fontId="162" fillId="0" borderId="0" xfId="0" applyFont="1" applyAlignment="1">
      <alignment horizontal="left" vertical="top" wrapText="1"/>
    </xf>
    <xf numFmtId="0" fontId="6" fillId="0" borderId="108" xfId="2" applyBorder="1">
      <alignment vertical="center"/>
    </xf>
    <xf numFmtId="0" fontId="127" fillId="0" borderId="119" xfId="1" applyFont="1" applyFill="1" applyBorder="1" applyAlignment="1" applyProtection="1">
      <alignment vertical="top" wrapText="1"/>
    </xf>
    <xf numFmtId="0" fontId="8" fillId="0" borderId="121" xfId="1" applyBorder="1" applyAlignment="1" applyProtection="1">
      <alignment horizontal="left" vertical="center" wrapText="1"/>
    </xf>
    <xf numFmtId="0" fontId="8" fillId="0" borderId="120" xfId="1" applyFill="1" applyBorder="1" applyAlignment="1" applyProtection="1">
      <alignment vertical="center" wrapText="1"/>
    </xf>
    <xf numFmtId="0" fontId="8" fillId="0" borderId="120" xfId="1" applyFill="1" applyBorder="1" applyAlignment="1" applyProtection="1">
      <alignment vertical="top" wrapText="1"/>
    </xf>
    <xf numFmtId="0" fontId="117" fillId="0" borderId="122" xfId="1" applyFont="1" applyFill="1" applyBorder="1" applyAlignment="1" applyProtection="1">
      <alignment horizontal="left" vertical="top" wrapText="1"/>
    </xf>
    <xf numFmtId="0" fontId="8" fillId="0" borderId="123" xfId="1" applyBorder="1" applyAlignment="1" applyProtection="1">
      <alignment vertical="center" wrapText="1"/>
    </xf>
    <xf numFmtId="0" fontId="118" fillId="0" borderId="124" xfId="1" applyFont="1" applyFill="1" applyBorder="1" applyAlignment="1" applyProtection="1">
      <alignment horizontal="left" vertical="top" wrapText="1"/>
    </xf>
    <xf numFmtId="0" fontId="8" fillId="0" borderId="125" xfId="1" applyFill="1" applyBorder="1" applyAlignment="1" applyProtection="1">
      <alignment horizontal="left" vertical="center" wrapText="1"/>
    </xf>
    <xf numFmtId="0" fontId="85" fillId="22" borderId="126"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9" fillId="0" borderId="130" xfId="0" applyFont="1" applyBorder="1" applyAlignment="1">
      <alignment horizontal="center" vertical="center"/>
    </xf>
    <xf numFmtId="0" fontId="148" fillId="0" borderId="130" xfId="0" applyFont="1" applyBorder="1" applyAlignment="1">
      <alignment horizontal="center" vertical="center"/>
    </xf>
    <xf numFmtId="0" fontId="11" fillId="0" borderId="132" xfId="17" applyFont="1" applyBorder="1" applyAlignment="1">
      <alignment horizontal="center" vertical="center" shrinkToFit="1"/>
    </xf>
    <xf numFmtId="0" fontId="49" fillId="0" borderId="133" xfId="17" applyFont="1" applyBorder="1" applyAlignment="1">
      <alignment vertical="center" shrinkToFit="1"/>
    </xf>
    <xf numFmtId="0" fontId="49" fillId="10" borderId="137" xfId="17" applyFont="1" applyFill="1" applyBorder="1" applyAlignment="1">
      <alignment horizontal="center" vertical="center"/>
    </xf>
    <xf numFmtId="0" fontId="49" fillId="0" borderId="133" xfId="17" applyFont="1" applyBorder="1" applyAlignment="1">
      <alignment horizontal="center" vertical="center"/>
    </xf>
    <xf numFmtId="0" fontId="91" fillId="18" borderId="141" xfId="17" applyFont="1" applyFill="1" applyBorder="1" applyAlignment="1">
      <alignment horizontal="center" vertical="center" wrapText="1"/>
    </xf>
    <xf numFmtId="14" fontId="91" fillId="18" borderId="142" xfId="17" applyNumberFormat="1" applyFont="1" applyFill="1" applyBorder="1" applyAlignment="1">
      <alignment horizontal="center" vertical="center"/>
    </xf>
    <xf numFmtId="0" fontId="12" fillId="0" borderId="144" xfId="2" applyFont="1" applyBorder="1" applyAlignment="1">
      <alignment horizontal="center" vertical="center" wrapText="1"/>
    </xf>
    <xf numFmtId="14" fontId="36" fillId="18" borderId="142" xfId="17" applyNumberFormat="1" applyFont="1" applyFill="1" applyBorder="1" applyAlignment="1">
      <alignment horizontal="center" vertical="center"/>
    </xf>
    <xf numFmtId="0" fontId="12" fillId="0" borderId="145" xfId="2" applyFont="1" applyBorder="1" applyAlignment="1">
      <alignment horizontal="center" vertical="center" wrapText="1"/>
    </xf>
    <xf numFmtId="14" fontId="91" fillId="18" borderId="142" xfId="17" applyNumberFormat="1" applyFont="1" applyFill="1" applyBorder="1" applyAlignment="1">
      <alignment horizontal="center" vertical="center" wrapText="1"/>
    </xf>
    <xf numFmtId="0" fontId="12" fillId="0" borderId="146" xfId="2" applyFont="1" applyBorder="1" applyAlignment="1">
      <alignment horizontal="center" vertical="center" wrapText="1"/>
    </xf>
    <xf numFmtId="14" fontId="12" fillId="18" borderId="142" xfId="17" applyNumberFormat="1" applyFont="1" applyFill="1" applyBorder="1" applyAlignment="1">
      <alignment horizontal="center" vertical="center" wrapText="1"/>
    </xf>
    <xf numFmtId="0" fontId="12" fillId="0" borderId="147" xfId="2" applyFont="1" applyBorder="1" applyAlignment="1">
      <alignment horizontal="center" vertical="center" wrapText="1"/>
    </xf>
    <xf numFmtId="0" fontId="36" fillId="18" borderId="141" xfId="17" applyFont="1" applyFill="1" applyBorder="1" applyAlignment="1">
      <alignment horizontal="center" vertical="center" wrapText="1"/>
    </xf>
    <xf numFmtId="0" fontId="12" fillId="0" borderId="144" xfId="2" applyFont="1" applyBorder="1" applyAlignment="1">
      <alignment horizontal="center" vertical="center"/>
    </xf>
    <xf numFmtId="0" fontId="12" fillId="5" borderId="147" xfId="2" applyFont="1" applyFill="1" applyBorder="1" applyAlignment="1">
      <alignment horizontal="center" vertical="center" wrapText="1"/>
    </xf>
    <xf numFmtId="14" fontId="130" fillId="18" borderId="142" xfId="0" applyNumberFormat="1" applyFont="1" applyFill="1" applyBorder="1" applyAlignment="1">
      <alignment horizontal="center" vertical="center" wrapText="1"/>
    </xf>
    <xf numFmtId="14" fontId="130" fillId="18" borderId="142" xfId="0" applyNumberFormat="1" applyFont="1" applyFill="1" applyBorder="1" applyAlignment="1">
      <alignment horizontal="center" vertical="center"/>
    </xf>
    <xf numFmtId="14" fontId="22" fillId="18" borderId="142" xfId="17" applyNumberFormat="1" applyFont="1" applyFill="1" applyBorder="1" applyAlignment="1">
      <alignment horizontal="center" vertical="center"/>
    </xf>
    <xf numFmtId="14" fontId="91" fillId="20" borderId="142" xfId="17" applyNumberFormat="1" applyFont="1" applyFill="1" applyBorder="1" applyAlignment="1">
      <alignment horizontal="center" vertical="center"/>
    </xf>
    <xf numFmtId="0" fontId="1" fillId="18" borderId="141" xfId="17" applyFill="1" applyBorder="1" applyAlignment="1">
      <alignment horizontal="center" vertical="center" wrapText="1"/>
    </xf>
    <xf numFmtId="0" fontId="12" fillId="0" borderId="149" xfId="2" applyFont="1" applyBorder="1" applyAlignment="1">
      <alignment horizontal="center" vertical="center" wrapText="1"/>
    </xf>
    <xf numFmtId="0" fontId="1" fillId="18" borderId="150" xfId="17" applyFill="1" applyBorder="1" applyAlignment="1">
      <alignment horizontal="center" vertical="center" wrapText="1"/>
    </xf>
    <xf numFmtId="0" fontId="56" fillId="3" borderId="151" xfId="17" applyFont="1" applyFill="1" applyBorder="1" applyAlignment="1">
      <alignment horizontal="center" vertical="center" wrapText="1"/>
    </xf>
    <xf numFmtId="0" fontId="7" fillId="3" borderId="152" xfId="17" applyFont="1" applyFill="1" applyBorder="1" applyAlignment="1">
      <alignment horizontal="center" vertical="center" wrapText="1"/>
    </xf>
    <xf numFmtId="0" fontId="7" fillId="24" borderId="152" xfId="17" applyFont="1" applyFill="1" applyBorder="1" applyAlignment="1">
      <alignment horizontal="center" vertical="center" wrapText="1"/>
    </xf>
    <xf numFmtId="0" fontId="13" fillId="3" borderId="152" xfId="17" applyFont="1" applyFill="1" applyBorder="1" applyAlignment="1">
      <alignment horizontal="center" vertical="center" wrapText="1"/>
    </xf>
    <xf numFmtId="0" fontId="58" fillId="3" borderId="152" xfId="17" applyFont="1" applyFill="1" applyBorder="1" applyAlignment="1">
      <alignment horizontal="center" vertical="center" wrapText="1"/>
    </xf>
    <xf numFmtId="0" fontId="7" fillId="3" borderId="154" xfId="17" applyFont="1" applyFill="1" applyBorder="1" applyAlignment="1">
      <alignment horizontal="center" vertical="center" wrapText="1"/>
    </xf>
    <xf numFmtId="176" fontId="59" fillId="3" borderId="158" xfId="17" applyNumberFormat="1" applyFont="1" applyFill="1" applyBorder="1" applyAlignment="1">
      <alignment horizontal="center" vertical="center" wrapText="1"/>
    </xf>
    <xf numFmtId="0" fontId="59" fillId="3" borderId="158" xfId="17" applyFont="1" applyFill="1" applyBorder="1" applyAlignment="1">
      <alignment horizontal="left" vertical="center" wrapText="1"/>
    </xf>
    <xf numFmtId="176" fontId="59" fillId="11" borderId="159" xfId="17" applyNumberFormat="1" applyFont="1" applyFill="1" applyBorder="1" applyAlignment="1">
      <alignment horizontal="center" vertical="center" wrapText="1"/>
    </xf>
    <xf numFmtId="0" fontId="59" fillId="11" borderId="159" xfId="17" applyFont="1" applyFill="1" applyBorder="1" applyAlignment="1">
      <alignment horizontal="left" vertical="center" wrapText="1"/>
    </xf>
    <xf numFmtId="0" fontId="49" fillId="18" borderId="132" xfId="16" applyFont="1" applyFill="1" applyBorder="1">
      <alignment vertical="center"/>
    </xf>
    <xf numFmtId="0" fontId="63" fillId="12" borderId="160" xfId="17" applyFont="1" applyFill="1" applyBorder="1" applyAlignment="1">
      <alignment horizontal="center" vertical="center" wrapText="1"/>
    </xf>
    <xf numFmtId="176" fontId="61" fillId="12" borderId="160" xfId="17" applyNumberFormat="1" applyFont="1" applyFill="1" applyBorder="1" applyAlignment="1">
      <alignment horizontal="center" vertical="center" wrapText="1"/>
    </xf>
    <xf numFmtId="181" fontId="63" fillId="9" borderId="160" xfId="0" applyNumberFormat="1" applyFont="1" applyFill="1" applyBorder="1" applyAlignment="1">
      <alignment horizontal="center" vertical="center"/>
    </xf>
    <xf numFmtId="0" fontId="63" fillId="12" borderId="161" xfId="17" applyFont="1" applyFill="1" applyBorder="1" applyAlignment="1">
      <alignment horizontal="center" vertical="center" wrapText="1"/>
    </xf>
    <xf numFmtId="182" fontId="65" fillId="12" borderId="162" xfId="17" applyNumberFormat="1" applyFont="1" applyFill="1" applyBorder="1" applyAlignment="1">
      <alignment horizontal="center" vertical="center" wrapText="1"/>
    </xf>
    <xf numFmtId="0" fontId="17" fillId="22" borderId="151" xfId="2" applyFont="1" applyFill="1" applyBorder="1" applyAlignment="1">
      <alignment horizontal="center" vertical="center" wrapText="1"/>
    </xf>
    <xf numFmtId="0" fontId="31" fillId="20" borderId="163" xfId="2" applyFont="1" applyFill="1" applyBorder="1" applyAlignment="1">
      <alignment horizontal="center" vertical="center" wrapText="1"/>
    </xf>
    <xf numFmtId="0" fontId="159" fillId="20" borderId="163" xfId="2" applyFont="1" applyFill="1" applyBorder="1" applyAlignment="1">
      <alignment horizontal="center" vertical="center" wrapText="1"/>
    </xf>
    <xf numFmtId="0" fontId="153" fillId="20" borderId="163" xfId="2" applyFont="1" applyFill="1" applyBorder="1" applyAlignment="1">
      <alignment horizontal="center" vertical="center" wrapText="1"/>
    </xf>
    <xf numFmtId="0" fontId="139" fillId="20" borderId="163" xfId="2" applyFont="1" applyFill="1" applyBorder="1" applyAlignment="1">
      <alignment horizontal="center" vertical="center" wrapText="1"/>
    </xf>
    <xf numFmtId="0" fontId="6" fillId="0" borderId="164" xfId="2" applyBorder="1" applyAlignment="1">
      <alignment vertical="top" wrapText="1"/>
    </xf>
    <xf numFmtId="0" fontId="6" fillId="0" borderId="165" xfId="2" applyBorder="1" applyAlignment="1">
      <alignment vertical="top" wrapText="1"/>
    </xf>
    <xf numFmtId="0" fontId="6" fillId="13" borderId="164" xfId="2" applyFill="1" applyBorder="1" applyAlignment="1">
      <alignment vertical="top" wrapText="1"/>
    </xf>
    <xf numFmtId="0" fontId="1" fillId="13" borderId="166" xfId="2" applyFont="1" applyFill="1" applyBorder="1" applyAlignment="1">
      <alignment vertical="top" wrapText="1"/>
    </xf>
    <xf numFmtId="0" fontId="6" fillId="2" borderId="164" xfId="2" applyFill="1" applyBorder="1" applyAlignment="1">
      <alignment vertical="top" wrapText="1"/>
    </xf>
    <xf numFmtId="0" fontId="6" fillId="2" borderId="169" xfId="2" applyFill="1" applyBorder="1" applyAlignment="1">
      <alignment vertical="top" wrapText="1"/>
    </xf>
    <xf numFmtId="0" fontId="1" fillId="2" borderId="166" xfId="2" applyFont="1" applyFill="1" applyBorder="1" applyAlignment="1">
      <alignment vertical="top" wrapText="1"/>
    </xf>
    <xf numFmtId="0" fontId="98" fillId="2" borderId="169" xfId="2" applyFont="1" applyFill="1" applyBorder="1" applyAlignment="1">
      <alignment vertical="top" wrapText="1"/>
    </xf>
    <xf numFmtId="0" fontId="6" fillId="3" borderId="164" xfId="2" applyFill="1" applyBorder="1">
      <alignment vertical="center"/>
    </xf>
    <xf numFmtId="0" fontId="1" fillId="3" borderId="170" xfId="2" applyFont="1" applyFill="1" applyBorder="1" applyAlignment="1">
      <alignment vertical="top" wrapText="1"/>
    </xf>
    <xf numFmtId="0" fontId="0" fillId="20" borderId="164" xfId="0" applyFill="1" applyBorder="1" applyAlignment="1">
      <alignment vertical="top" wrapText="1"/>
    </xf>
    <xf numFmtId="0" fontId="6" fillId="14" borderId="164" xfId="2" applyFill="1" applyBorder="1">
      <alignment vertical="center"/>
    </xf>
    <xf numFmtId="0" fontId="17" fillId="3" borderId="171" xfId="2" applyFont="1" applyFill="1" applyBorder="1" applyAlignment="1">
      <alignment horizontal="center" vertical="center" wrapText="1"/>
    </xf>
    <xf numFmtId="0" fontId="89" fillId="20" borderId="172" xfId="2" applyFont="1" applyFill="1" applyBorder="1" applyAlignment="1">
      <alignment horizontal="center" vertical="center"/>
    </xf>
    <xf numFmtId="14" fontId="89" fillId="20" borderId="173" xfId="2" applyNumberFormat="1" applyFont="1" applyFill="1" applyBorder="1" applyAlignment="1">
      <alignment horizontal="center" vertical="center"/>
    </xf>
    <xf numFmtId="0" fontId="139" fillId="22" borderId="163" xfId="2" applyFont="1" applyFill="1" applyBorder="1" applyAlignment="1">
      <alignment horizontal="center" vertical="center" wrapText="1"/>
    </xf>
    <xf numFmtId="0" fontId="22" fillId="4" borderId="180" xfId="2" applyFont="1" applyFill="1" applyBorder="1" applyAlignment="1">
      <alignment horizontal="center" vertical="center" wrapText="1"/>
    </xf>
    <xf numFmtId="0" fontId="22" fillId="4" borderId="181" xfId="2" applyFont="1" applyFill="1" applyBorder="1" applyAlignment="1">
      <alignment horizontal="center" vertical="center" wrapText="1"/>
    </xf>
    <xf numFmtId="0" fontId="22" fillId="20" borderId="180" xfId="2" applyFont="1" applyFill="1" applyBorder="1" applyAlignment="1">
      <alignment horizontal="center" vertical="center" wrapText="1"/>
    </xf>
    <xf numFmtId="0" fontId="22" fillId="26" borderId="180" xfId="2" applyFont="1" applyFill="1" applyBorder="1" applyAlignment="1">
      <alignment horizontal="center" vertical="center" wrapText="1"/>
    </xf>
    <xf numFmtId="0" fontId="22" fillId="4" borderId="182" xfId="2" applyFont="1" applyFill="1" applyBorder="1" applyAlignment="1">
      <alignment horizontal="center" vertical="center" wrapText="1"/>
    </xf>
    <xf numFmtId="0" fontId="22" fillId="4" borderId="183" xfId="2" applyFont="1" applyFill="1" applyBorder="1" applyAlignment="1">
      <alignment horizontal="center" vertical="center" wrapText="1"/>
    </xf>
    <xf numFmtId="177" fontId="22" fillId="20" borderId="137" xfId="2" applyNumberFormat="1" applyFont="1" applyFill="1" applyBorder="1" applyAlignment="1">
      <alignment horizontal="center" vertical="center" shrinkToFit="1"/>
    </xf>
    <xf numFmtId="0" fontId="23" fillId="18" borderId="184" xfId="2" applyFont="1" applyFill="1" applyBorder="1" applyAlignment="1">
      <alignment horizontal="center" vertical="center" wrapText="1"/>
    </xf>
    <xf numFmtId="0" fontId="23" fillId="18" borderId="137" xfId="2" applyFont="1" applyFill="1" applyBorder="1" applyAlignment="1">
      <alignment horizontal="center" vertical="center" wrapText="1"/>
    </xf>
    <xf numFmtId="177" fontId="1" fillId="18" borderId="137" xfId="2" applyNumberFormat="1" applyFont="1" applyFill="1" applyBorder="1" applyAlignment="1">
      <alignment horizontal="center" vertical="center" wrapText="1"/>
    </xf>
    <xf numFmtId="0" fontId="22" fillId="18" borderId="184" xfId="2" applyFont="1" applyFill="1" applyBorder="1" applyAlignment="1">
      <alignment horizontal="center" vertical="center" wrapText="1"/>
    </xf>
    <xf numFmtId="177" fontId="22" fillId="18" borderId="137" xfId="2" applyNumberFormat="1" applyFont="1" applyFill="1" applyBorder="1" applyAlignment="1">
      <alignment horizontal="center" vertical="center" shrinkToFit="1"/>
    </xf>
    <xf numFmtId="0" fontId="22" fillId="31" borderId="184" xfId="2" applyFont="1" applyFill="1" applyBorder="1" applyAlignment="1">
      <alignment horizontal="center" vertical="center" wrapText="1"/>
    </xf>
    <xf numFmtId="0" fontId="22" fillId="18" borderId="149" xfId="2" applyFont="1" applyFill="1" applyBorder="1" applyAlignment="1">
      <alignment horizontal="left" vertical="center"/>
    </xf>
    <xf numFmtId="0" fontId="22" fillId="18" borderId="185" xfId="2" applyFont="1" applyFill="1" applyBorder="1" applyAlignment="1">
      <alignment horizontal="center" vertical="center" wrapText="1"/>
    </xf>
    <xf numFmtId="177" fontId="22" fillId="18" borderId="185" xfId="2" applyNumberFormat="1" applyFont="1" applyFill="1" applyBorder="1" applyAlignment="1">
      <alignment horizontal="center" vertical="center" shrinkToFit="1"/>
    </xf>
    <xf numFmtId="0" fontId="0" fillId="0" borderId="185" xfId="0" applyBorder="1" applyAlignment="1">
      <alignment horizontal="center" vertical="center" wrapText="1"/>
    </xf>
    <xf numFmtId="177" fontId="22" fillId="22" borderId="185" xfId="2" applyNumberFormat="1" applyFont="1" applyFill="1" applyBorder="1" applyAlignment="1">
      <alignment horizontal="center" vertical="center" shrinkToFit="1"/>
    </xf>
    <xf numFmtId="0" fontId="22" fillId="0" borderId="185" xfId="2" applyFont="1" applyBorder="1" applyAlignment="1">
      <alignment horizontal="center" vertical="center"/>
    </xf>
    <xf numFmtId="177" fontId="36" fillId="18" borderId="185" xfId="2" applyNumberFormat="1" applyFont="1" applyFill="1" applyBorder="1" applyAlignment="1">
      <alignment horizontal="center" vertical="center" wrapText="1"/>
    </xf>
    <xf numFmtId="0" fontId="22" fillId="33" borderId="185" xfId="2" applyFont="1" applyFill="1" applyBorder="1" applyAlignment="1">
      <alignment horizontal="center" vertical="center" wrapText="1"/>
    </xf>
    <xf numFmtId="177" fontId="22" fillId="33" borderId="185" xfId="2" applyNumberFormat="1" applyFont="1" applyFill="1" applyBorder="1" applyAlignment="1">
      <alignment horizontal="center" vertical="center" shrinkToFit="1"/>
    </xf>
    <xf numFmtId="177" fontId="22" fillId="31" borderId="185" xfId="2" applyNumberFormat="1" applyFont="1" applyFill="1" applyBorder="1" applyAlignment="1">
      <alignment horizontal="center" vertical="center" shrinkToFit="1"/>
    </xf>
    <xf numFmtId="0" fontId="6" fillId="31" borderId="185" xfId="2" applyFill="1" applyBorder="1" applyAlignment="1">
      <alignment horizontal="center" vertical="center"/>
    </xf>
    <xf numFmtId="177" fontId="1" fillId="18" borderId="185" xfId="2" applyNumberFormat="1" applyFont="1" applyFill="1" applyBorder="1" applyAlignment="1">
      <alignment horizontal="center" vertical="center" wrapText="1"/>
    </xf>
    <xf numFmtId="0" fontId="22" fillId="18" borderId="184" xfId="2" applyFont="1" applyFill="1" applyBorder="1" applyAlignment="1">
      <alignment horizontal="left" vertical="center"/>
    </xf>
    <xf numFmtId="0" fontId="22" fillId="33" borderId="184" xfId="2" applyFont="1" applyFill="1" applyBorder="1" applyAlignment="1">
      <alignment horizontal="left" vertical="center"/>
    </xf>
    <xf numFmtId="177" fontId="88" fillId="33" borderId="184" xfId="2" applyNumberFormat="1" applyFont="1" applyFill="1" applyBorder="1" applyAlignment="1">
      <alignment horizontal="center" vertical="center" shrinkToFit="1"/>
    </xf>
    <xf numFmtId="177" fontId="128" fillId="33" borderId="184" xfId="2" applyNumberFormat="1" applyFont="1" applyFill="1" applyBorder="1" applyAlignment="1">
      <alignment horizontal="center" vertical="center" wrapText="1"/>
    </xf>
    <xf numFmtId="0" fontId="22" fillId="18" borderId="186" xfId="2" applyFont="1" applyFill="1" applyBorder="1" applyAlignment="1">
      <alignment horizontal="left" vertical="center"/>
    </xf>
    <xf numFmtId="0" fontId="99" fillId="18" borderId="184" xfId="0" applyFont="1" applyFill="1" applyBorder="1" applyAlignment="1">
      <alignment horizontal="center" vertical="center" wrapText="1"/>
    </xf>
    <xf numFmtId="0" fontId="99" fillId="22" borderId="184" xfId="0" applyFont="1" applyFill="1" applyBorder="1" applyAlignment="1">
      <alignment horizontal="center" vertical="center" wrapText="1"/>
    </xf>
    <xf numFmtId="177" fontId="100" fillId="18" borderId="184" xfId="2" applyNumberFormat="1" applyFont="1" applyFill="1" applyBorder="1" applyAlignment="1">
      <alignment horizontal="center" vertical="center" shrinkToFit="1"/>
    </xf>
    <xf numFmtId="177" fontId="6" fillId="18" borderId="184" xfId="2" applyNumberFormat="1" applyFill="1" applyBorder="1" applyAlignment="1">
      <alignment horizontal="center" vertical="center" shrinkToFit="1"/>
    </xf>
    <xf numFmtId="177" fontId="6" fillId="22" borderId="184" xfId="2" applyNumberFormat="1" applyFill="1" applyBorder="1" applyAlignment="1">
      <alignment horizontal="center" vertical="center" shrinkToFit="1"/>
    </xf>
    <xf numFmtId="177" fontId="12" fillId="18" borderId="184" xfId="2" applyNumberFormat="1" applyFont="1" applyFill="1" applyBorder="1" applyAlignment="1">
      <alignment horizontal="center" vertical="center" shrinkToFit="1"/>
    </xf>
    <xf numFmtId="0" fontId="22" fillId="5" borderId="186" xfId="2" applyFont="1" applyFill="1" applyBorder="1" applyAlignment="1">
      <alignment horizontal="left" vertical="center"/>
    </xf>
    <xf numFmtId="177" fontId="12" fillId="29" borderId="187" xfId="2" applyNumberFormat="1" applyFont="1" applyFill="1" applyBorder="1" applyAlignment="1">
      <alignment horizontal="center" vertical="center" wrapText="1"/>
    </xf>
    <xf numFmtId="0" fontId="22" fillId="0" borderId="184" xfId="2" applyFont="1" applyBorder="1" applyAlignment="1">
      <alignment horizontal="left" vertical="center"/>
    </xf>
    <xf numFmtId="177" fontId="6" fillId="0" borderId="184" xfId="2" applyNumberFormat="1" applyBorder="1" applyAlignment="1">
      <alignment horizontal="center" vertical="center" shrinkToFit="1"/>
    </xf>
    <xf numFmtId="177" fontId="6" fillId="5" borderId="184" xfId="2" applyNumberFormat="1" applyFill="1" applyBorder="1" applyAlignment="1">
      <alignment horizontal="center" vertical="center" shrinkToFit="1"/>
    </xf>
    <xf numFmtId="177" fontId="6" fillId="21" borderId="184" xfId="2" applyNumberFormat="1" applyFill="1" applyBorder="1" applyAlignment="1">
      <alignment horizontal="center" vertical="center" shrinkToFit="1"/>
    </xf>
    <xf numFmtId="177" fontId="12" fillId="0" borderId="184" xfId="2" applyNumberFormat="1" applyFont="1" applyBorder="1" applyAlignment="1">
      <alignment horizontal="center" vertical="center" shrinkToFit="1"/>
    </xf>
    <xf numFmtId="177" fontId="10" fillId="0" borderId="184" xfId="2" applyNumberFormat="1" applyFont="1" applyBorder="1" applyAlignment="1">
      <alignment horizontal="center" vertical="center" shrinkToFit="1"/>
    </xf>
    <xf numFmtId="177" fontId="12" fillId="29" borderId="184" xfId="2" applyNumberFormat="1" applyFont="1" applyFill="1" applyBorder="1" applyAlignment="1">
      <alignment horizontal="center" vertical="center" shrinkToFit="1"/>
    </xf>
    <xf numFmtId="0" fontId="22" fillId="5" borderId="184" xfId="2" applyFont="1" applyFill="1" applyBorder="1" applyAlignment="1">
      <alignment horizontal="left" vertical="center"/>
    </xf>
    <xf numFmtId="177" fontId="6" fillId="6" borderId="184" xfId="2" applyNumberFormat="1" applyFill="1" applyBorder="1" applyAlignment="1">
      <alignment horizontal="center" vertical="center" shrinkToFit="1"/>
    </xf>
    <xf numFmtId="177" fontId="6" fillId="2" borderId="184" xfId="2" applyNumberFormat="1" applyFill="1" applyBorder="1" applyAlignment="1">
      <alignment horizontal="center" vertical="center" shrinkToFit="1"/>
    </xf>
    <xf numFmtId="177" fontId="12" fillId="7" borderId="184" xfId="2" applyNumberFormat="1" applyFont="1" applyFill="1" applyBorder="1" applyAlignment="1">
      <alignment horizontal="center" vertical="center" shrinkToFit="1"/>
    </xf>
    <xf numFmtId="0" fontId="0" fillId="0" borderId="184" xfId="0" applyBorder="1" applyAlignment="1">
      <alignment horizontal="center" vertical="center" wrapText="1"/>
    </xf>
    <xf numFmtId="0" fontId="0" fillId="2" borderId="184" xfId="0" applyFill="1" applyBorder="1" applyAlignment="1">
      <alignment horizontal="center" vertical="center" wrapText="1"/>
    </xf>
    <xf numFmtId="0" fontId="1" fillId="0" borderId="184" xfId="0" applyFont="1" applyBorder="1" applyAlignment="1">
      <alignment horizontal="center" vertical="center" wrapText="1"/>
    </xf>
    <xf numFmtId="0" fontId="6" fillId="5" borderId="184" xfId="2" applyFill="1" applyBorder="1" applyAlignment="1">
      <alignment horizontal="center" vertical="center" wrapText="1"/>
    </xf>
    <xf numFmtId="0" fontId="6" fillId="0" borderId="184" xfId="2" applyBorder="1" applyAlignment="1">
      <alignment horizontal="center" vertical="center"/>
    </xf>
    <xf numFmtId="177" fontId="1" fillId="0" borderId="184" xfId="2" applyNumberFormat="1" applyFont="1" applyBorder="1" applyAlignment="1">
      <alignment horizontal="center" vertical="center" shrinkToFit="1"/>
    </xf>
    <xf numFmtId="0" fontId="22" fillId="5" borderId="186" xfId="2" applyFont="1" applyFill="1" applyBorder="1" applyAlignment="1">
      <alignment horizontal="center" vertical="center"/>
    </xf>
    <xf numFmtId="177" fontId="6" fillId="5" borderId="184" xfId="2" applyNumberFormat="1" applyFill="1" applyBorder="1" applyAlignment="1">
      <alignment horizontal="center" vertical="center" wrapText="1"/>
    </xf>
    <xf numFmtId="177" fontId="6" fillId="0" borderId="184" xfId="2" applyNumberFormat="1" applyBorder="1" applyAlignment="1">
      <alignment horizontal="center" vertical="center" wrapText="1"/>
    </xf>
    <xf numFmtId="177" fontId="6" fillId="6" borderId="184" xfId="2" applyNumberFormat="1" applyFill="1" applyBorder="1" applyAlignment="1">
      <alignment horizontal="center" vertical="center" wrapText="1"/>
    </xf>
    <xf numFmtId="0" fontId="6" fillId="0" borderId="184" xfId="2" applyBorder="1" applyAlignment="1">
      <alignment horizontal="center" vertical="center" wrapText="1"/>
    </xf>
    <xf numFmtId="177" fontId="12" fillId="0" borderId="184" xfId="2" applyNumberFormat="1" applyFont="1" applyBorder="1" applyAlignment="1">
      <alignment horizontal="center" vertical="center" wrapText="1"/>
    </xf>
    <xf numFmtId="177" fontId="6" fillId="7" borderId="187" xfId="2" applyNumberFormat="1" applyFill="1" applyBorder="1" applyAlignment="1">
      <alignment horizontal="center" vertical="center" wrapText="1"/>
    </xf>
    <xf numFmtId="0" fontId="6" fillId="6" borderId="184" xfId="2" applyFill="1" applyBorder="1" applyAlignment="1">
      <alignment horizontal="center" vertical="center" wrapText="1"/>
    </xf>
    <xf numFmtId="177" fontId="6" fillId="0" borderId="187" xfId="2" applyNumberFormat="1" applyBorder="1" applyAlignment="1">
      <alignment horizontal="center" vertical="center" wrapText="1"/>
    </xf>
    <xf numFmtId="177" fontId="6" fillId="7" borderId="184" xfId="2" applyNumberFormat="1" applyFill="1" applyBorder="1" applyAlignment="1">
      <alignment horizontal="center" vertical="center" wrapText="1"/>
    </xf>
    <xf numFmtId="0" fontId="6" fillId="0" borderId="188" xfId="2" applyBorder="1" applyAlignment="1">
      <alignment horizontal="center" vertical="center" wrapText="1"/>
    </xf>
    <xf numFmtId="0" fontId="6" fillId="6" borderId="188" xfId="2" applyFill="1" applyBorder="1" applyAlignment="1">
      <alignment horizontal="center" vertical="center" wrapText="1"/>
    </xf>
    <xf numFmtId="177" fontId="6" fillId="0" borderId="189" xfId="2" applyNumberFormat="1" applyBorder="1" applyAlignment="1">
      <alignment horizontal="center" vertical="center" wrapText="1"/>
    </xf>
    <xf numFmtId="0" fontId="6" fillId="2" borderId="184" xfId="2" applyFill="1" applyBorder="1" applyAlignment="1">
      <alignment horizontal="center" vertical="center" wrapText="1"/>
    </xf>
    <xf numFmtId="0" fontId="70" fillId="5" borderId="194" xfId="2" applyFont="1" applyFill="1" applyBorder="1" applyAlignment="1">
      <alignment horizontal="center" vertical="center"/>
    </xf>
    <xf numFmtId="0" fontId="6" fillId="0" borderId="175" xfId="2" applyBorder="1">
      <alignment vertical="center"/>
    </xf>
    <xf numFmtId="0" fontId="95" fillId="25" borderId="198" xfId="2" applyFont="1" applyFill="1" applyBorder="1" applyAlignment="1">
      <alignment horizontal="center" vertical="center" wrapText="1"/>
    </xf>
    <xf numFmtId="0" fontId="104" fillId="25" borderId="199" xfId="2" applyFont="1" applyFill="1" applyBorder="1" applyAlignment="1">
      <alignment horizontal="left" vertical="center" shrinkToFit="1"/>
    </xf>
    <xf numFmtId="0" fontId="94" fillId="25" borderId="199" xfId="2" applyFont="1" applyFill="1" applyBorder="1" applyAlignment="1">
      <alignment horizontal="center" vertical="center"/>
    </xf>
    <xf numFmtId="0" fontId="94" fillId="25" borderId="200" xfId="2" applyFont="1" applyFill="1" applyBorder="1" applyAlignment="1">
      <alignment horizontal="center" vertical="center"/>
    </xf>
    <xf numFmtId="0" fontId="22" fillId="18" borderId="201" xfId="2" applyFont="1" applyFill="1" applyBorder="1" applyAlignment="1">
      <alignment horizontal="center" vertical="center" wrapText="1"/>
    </xf>
    <xf numFmtId="0" fontId="138" fillId="18" borderId="201" xfId="2" applyFont="1" applyFill="1" applyBorder="1" applyAlignment="1">
      <alignment horizontal="center" vertical="center" wrapText="1"/>
    </xf>
    <xf numFmtId="0" fontId="22" fillId="18" borderId="201" xfId="2" applyFont="1" applyFill="1" applyBorder="1" applyAlignment="1">
      <alignment horizontal="left" vertical="center" shrinkToFit="1"/>
    </xf>
    <xf numFmtId="14" fontId="22" fillId="18" borderId="201" xfId="2" applyNumberFormat="1" applyFont="1" applyFill="1" applyBorder="1" applyAlignment="1">
      <alignment horizontal="center" vertical="center"/>
    </xf>
    <xf numFmtId="14" fontId="22" fillId="18" borderId="202" xfId="2" applyNumberFormat="1" applyFont="1" applyFill="1" applyBorder="1" applyAlignment="1">
      <alignment horizontal="center" vertical="center"/>
    </xf>
    <xf numFmtId="14" fontId="109" fillId="18" borderId="204" xfId="2" applyNumberFormat="1" applyFont="1" applyFill="1" applyBorder="1" applyAlignment="1">
      <alignment horizontal="left" vertical="center"/>
    </xf>
    <xf numFmtId="0" fontId="0" fillId="20" borderId="201" xfId="0" applyFill="1" applyBorder="1" applyAlignment="1">
      <alignment horizontal="center" vertical="center"/>
    </xf>
    <xf numFmtId="0" fontId="0" fillId="0" borderId="201" xfId="0" applyBorder="1" applyAlignment="1">
      <alignment horizontal="center" vertical="center"/>
    </xf>
    <xf numFmtId="0" fontId="0" fillId="18" borderId="201" xfId="0" applyFill="1" applyBorder="1" applyAlignment="1">
      <alignment horizontal="center" vertical="center"/>
    </xf>
    <xf numFmtId="9" fontId="0" fillId="20" borderId="201" xfId="0" applyNumberFormat="1" applyFill="1" applyBorder="1" applyAlignment="1">
      <alignment horizontal="center" vertical="center"/>
    </xf>
    <xf numFmtId="9" fontId="0" fillId="0" borderId="201" xfId="0" applyNumberFormat="1" applyBorder="1" applyAlignment="1">
      <alignment horizontal="center" vertical="center"/>
    </xf>
    <xf numFmtId="9" fontId="0" fillId="18" borderId="201" xfId="0" applyNumberFormat="1" applyFill="1" applyBorder="1" applyAlignment="1">
      <alignment horizontal="center"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0" fillId="0" borderId="211" xfId="0" applyBorder="1" applyAlignment="1">
      <alignment horizontal="center" vertical="center"/>
    </xf>
    <xf numFmtId="0" fontId="0" fillId="0" borderId="212" xfId="0" applyBorder="1" applyAlignment="1">
      <alignment horizontal="center" vertical="center"/>
    </xf>
    <xf numFmtId="9" fontId="0" fillId="0" borderId="209" xfId="0" applyNumberFormat="1" applyBorder="1" applyAlignment="1">
      <alignment horizontal="center" vertical="center"/>
    </xf>
    <xf numFmtId="9" fontId="0" fillId="0" borderId="210" xfId="0" applyNumberFormat="1" applyBorder="1" applyAlignment="1">
      <alignment horizontal="center" vertical="center"/>
    </xf>
    <xf numFmtId="9" fontId="0" fillId="0" borderId="211" xfId="0" applyNumberFormat="1" applyBorder="1" applyAlignment="1">
      <alignment horizontal="center" vertical="center"/>
    </xf>
    <xf numFmtId="9" fontId="0" fillId="0" borderId="212" xfId="0" applyNumberFormat="1" applyBorder="1" applyAlignment="1">
      <alignment horizontal="center" vertical="center"/>
    </xf>
    <xf numFmtId="0" fontId="10" fillId="2" borderId="215" xfId="2" applyFont="1" applyFill="1" applyBorder="1" applyAlignment="1">
      <alignment horizontal="center" vertical="center"/>
    </xf>
    <xf numFmtId="0" fontId="34" fillId="0" borderId="216" xfId="1" applyFont="1" applyBorder="1" applyAlignment="1" applyProtection="1">
      <alignment horizontal="left" vertical="top" wrapText="1"/>
    </xf>
    <xf numFmtId="0" fontId="8" fillId="0" borderId="217" xfId="1" applyFill="1" applyBorder="1" applyAlignment="1" applyProtection="1">
      <alignment vertical="center" wrapText="1"/>
    </xf>
    <xf numFmtId="0" fontId="117" fillId="0" borderId="216" xfId="1" applyFont="1" applyBorder="1" applyAlignment="1" applyProtection="1">
      <alignment horizontal="left" vertical="top" wrapText="1"/>
    </xf>
    <xf numFmtId="0" fontId="31" fillId="30" borderId="218" xfId="1" applyFont="1" applyFill="1" applyBorder="1" applyAlignment="1" applyProtection="1">
      <alignment horizontal="center" vertical="center" wrapText="1" shrinkToFit="1"/>
    </xf>
    <xf numFmtId="0" fontId="117" fillId="0" borderId="211" xfId="1" applyFont="1" applyBorder="1" applyAlignment="1" applyProtection="1">
      <alignment vertical="top" wrapText="1"/>
    </xf>
    <xf numFmtId="0" fontId="26" fillId="0" borderId="219" xfId="2" applyFont="1" applyBorder="1" applyAlignment="1">
      <alignment vertical="top" wrapText="1"/>
    </xf>
    <xf numFmtId="0" fontId="119" fillId="0" borderId="220" xfId="1" applyFont="1" applyFill="1" applyBorder="1" applyAlignment="1" applyProtection="1">
      <alignment horizontal="left" vertical="top" wrapText="1"/>
    </xf>
    <xf numFmtId="0" fontId="83" fillId="0" borderId="81" xfId="0" applyFont="1" applyBorder="1" applyAlignment="1">
      <alignment horizontal="center" vertical="center" wrapText="1"/>
    </xf>
    <xf numFmtId="0" fontId="94" fillId="25" borderId="199" xfId="2" applyFont="1" applyFill="1" applyBorder="1" applyAlignment="1">
      <alignment horizontal="center" vertical="center" wrapText="1"/>
    </xf>
    <xf numFmtId="0" fontId="109" fillId="18" borderId="203" xfId="0" applyFont="1" applyFill="1" applyBorder="1" applyAlignment="1">
      <alignment horizontal="center" vertical="center"/>
    </xf>
    <xf numFmtId="14" fontId="109" fillId="18" borderId="0" xfId="2" applyNumberFormat="1" applyFont="1" applyFill="1" applyAlignment="1">
      <alignment horizontal="left" vertical="center"/>
    </xf>
    <xf numFmtId="0" fontId="6" fillId="18" borderId="108" xfId="2" applyFill="1" applyBorder="1">
      <alignment vertical="center"/>
    </xf>
    <xf numFmtId="14" fontId="22" fillId="18" borderId="201" xfId="2" applyNumberFormat="1" applyFont="1" applyFill="1" applyBorder="1" applyAlignment="1">
      <alignment horizontal="left" vertical="center"/>
    </xf>
    <xf numFmtId="14" fontId="109" fillId="18" borderId="30" xfId="0" applyNumberFormat="1" applyFont="1" applyFill="1" applyBorder="1" applyAlignment="1">
      <alignment horizontal="left" vertical="center"/>
    </xf>
    <xf numFmtId="0" fontId="166" fillId="0" borderId="124" xfId="1" applyFont="1" applyFill="1" applyBorder="1" applyAlignment="1" applyProtection="1">
      <alignment horizontal="left" vertical="top" wrapText="1"/>
    </xf>
    <xf numFmtId="0" fontId="137" fillId="20" borderId="214" xfId="2" applyFont="1" applyFill="1" applyBorder="1" applyAlignment="1">
      <alignment horizontal="center" vertical="center" wrapText="1"/>
    </xf>
    <xf numFmtId="0" fontId="168" fillId="0" borderId="0" xfId="2" applyFont="1">
      <alignment vertical="center"/>
    </xf>
    <xf numFmtId="0" fontId="33" fillId="40" borderId="0" xfId="2" applyFont="1" applyFill="1" applyAlignment="1">
      <alignment vertical="top"/>
    </xf>
    <xf numFmtId="0" fontId="0" fillId="18" borderId="141" xfId="0" applyFill="1" applyBorder="1" applyAlignment="1">
      <alignment vertical="center" wrapText="1"/>
    </xf>
    <xf numFmtId="14" fontId="97" fillId="18" borderId="142" xfId="17" applyNumberFormat="1" applyFont="1" applyFill="1" applyBorder="1" applyAlignment="1">
      <alignment horizontal="center" vertical="center" wrapText="1"/>
    </xf>
    <xf numFmtId="0" fontId="69" fillId="18" borderId="141" xfId="0" applyFont="1" applyFill="1" applyBorder="1" applyAlignment="1">
      <alignment horizontal="center" vertical="center" wrapText="1"/>
    </xf>
    <xf numFmtId="0" fontId="91" fillId="20" borderId="141" xfId="17" applyFont="1" applyFill="1" applyBorder="1" applyAlignment="1">
      <alignment horizontal="center" vertical="center" wrapText="1"/>
    </xf>
    <xf numFmtId="0" fontId="36" fillId="20" borderId="141" xfId="17" applyFont="1" applyFill="1" applyBorder="1" applyAlignment="1">
      <alignment horizontal="center" vertical="center" wrapText="1"/>
    </xf>
    <xf numFmtId="14" fontId="12" fillId="20" borderId="142" xfId="17" applyNumberFormat="1" applyFont="1" applyFill="1" applyBorder="1" applyAlignment="1">
      <alignment horizontal="center" vertical="center"/>
    </xf>
    <xf numFmtId="0" fontId="97" fillId="20" borderId="141" xfId="17" applyFont="1" applyFill="1" applyBorder="1" applyAlignment="1">
      <alignment horizontal="center" vertical="center" wrapText="1"/>
    </xf>
    <xf numFmtId="0" fontId="22" fillId="18" borderId="226" xfId="2" applyFont="1" applyFill="1" applyBorder="1" applyAlignment="1">
      <alignment horizontal="center" vertical="center" wrapText="1"/>
    </xf>
    <xf numFmtId="0" fontId="117" fillId="0" borderId="99" xfId="1" applyFont="1" applyBorder="1" applyAlignment="1" applyProtection="1">
      <alignment horizontal="left" vertical="top" wrapText="1"/>
    </xf>
    <xf numFmtId="0" fontId="8" fillId="0" borderId="123" xfId="1" applyBorder="1" applyAlignment="1" applyProtection="1">
      <alignment vertical="center"/>
    </xf>
    <xf numFmtId="0" fontId="22" fillId="28" borderId="201" xfId="2" applyFont="1" applyFill="1" applyBorder="1" applyAlignment="1">
      <alignment horizontal="center" vertical="center" wrapText="1"/>
    </xf>
    <xf numFmtId="0" fontId="138" fillId="28" borderId="201" xfId="2" applyFont="1" applyFill="1" applyBorder="1" applyAlignment="1">
      <alignment horizontal="center" vertical="center" wrapText="1"/>
    </xf>
    <xf numFmtId="0" fontId="22" fillId="28" borderId="201" xfId="2" applyFont="1" applyFill="1" applyBorder="1" applyAlignment="1">
      <alignment horizontal="left" vertical="center" shrinkToFit="1"/>
    </xf>
    <xf numFmtId="14" fontId="22" fillId="28" borderId="201" xfId="2" applyNumberFormat="1" applyFont="1" applyFill="1" applyBorder="1" applyAlignment="1">
      <alignment horizontal="center" vertical="center"/>
    </xf>
    <xf numFmtId="14" fontId="22" fillId="28" borderId="202" xfId="2" applyNumberFormat="1" applyFont="1" applyFill="1" applyBorder="1" applyAlignment="1">
      <alignment horizontal="center" vertical="center"/>
    </xf>
    <xf numFmtId="0" fontId="22" fillId="28" borderId="226" xfId="2" applyFont="1" applyFill="1" applyBorder="1" applyAlignment="1">
      <alignment horizontal="center" vertical="center" wrapText="1"/>
    </xf>
    <xf numFmtId="0" fontId="138" fillId="28" borderId="226" xfId="2" applyFont="1" applyFill="1" applyBorder="1" applyAlignment="1">
      <alignment horizontal="center" vertical="center" wrapText="1"/>
    </xf>
    <xf numFmtId="0" fontId="22" fillId="28" borderId="226" xfId="2" applyFont="1" applyFill="1" applyBorder="1" applyAlignment="1">
      <alignment horizontal="left" vertical="center" shrinkToFit="1"/>
    </xf>
    <xf numFmtId="14" fontId="22" fillId="28" borderId="226" xfId="2" applyNumberFormat="1" applyFont="1" applyFill="1" applyBorder="1" applyAlignment="1">
      <alignment horizontal="center" vertical="center"/>
    </xf>
    <xf numFmtId="14" fontId="22" fillId="28" borderId="227" xfId="2" applyNumberFormat="1" applyFont="1" applyFill="1" applyBorder="1" applyAlignment="1">
      <alignment horizontal="center" vertical="center"/>
    </xf>
    <xf numFmtId="0" fontId="22" fillId="20" borderId="201" xfId="2" applyFont="1" applyFill="1" applyBorder="1" applyAlignment="1">
      <alignment horizontal="center" vertical="center" wrapText="1"/>
    </xf>
    <xf numFmtId="0" fontId="138" fillId="20" borderId="201" xfId="2" applyFont="1" applyFill="1" applyBorder="1" applyAlignment="1">
      <alignment horizontal="center" vertical="center" wrapText="1"/>
    </xf>
    <xf numFmtId="0" fontId="22" fillId="20" borderId="201" xfId="2" applyFont="1" applyFill="1" applyBorder="1" applyAlignment="1">
      <alignment horizontal="left" vertical="center" shrinkToFit="1"/>
    </xf>
    <xf numFmtId="14" fontId="22" fillId="20" borderId="201" xfId="2" applyNumberFormat="1" applyFont="1" applyFill="1" applyBorder="1" applyAlignment="1">
      <alignment horizontal="center" vertical="center"/>
    </xf>
    <xf numFmtId="14" fontId="22" fillId="20" borderId="202" xfId="2" applyNumberFormat="1" applyFont="1" applyFill="1" applyBorder="1" applyAlignment="1">
      <alignment horizontal="center" vertical="center"/>
    </xf>
    <xf numFmtId="0" fontId="22" fillId="20" borderId="226" xfId="2" applyFont="1" applyFill="1" applyBorder="1" applyAlignment="1">
      <alignment horizontal="center" vertical="center" wrapText="1"/>
    </xf>
    <xf numFmtId="0" fontId="138" fillId="20" borderId="226" xfId="2" applyFont="1" applyFill="1" applyBorder="1" applyAlignment="1">
      <alignment horizontal="center" vertical="center" wrapText="1"/>
    </xf>
    <xf numFmtId="0" fontId="22" fillId="20" borderId="226" xfId="2" applyFont="1" applyFill="1" applyBorder="1" applyAlignment="1">
      <alignment horizontal="left" vertical="center" shrinkToFit="1"/>
    </xf>
    <xf numFmtId="14" fontId="22" fillId="20" borderId="226" xfId="2" applyNumberFormat="1" applyFont="1" applyFill="1" applyBorder="1" applyAlignment="1">
      <alignment horizontal="center" vertical="center"/>
    </xf>
    <xf numFmtId="14" fontId="22" fillId="20" borderId="227" xfId="2" applyNumberFormat="1" applyFont="1" applyFill="1" applyBorder="1" applyAlignment="1">
      <alignment horizontal="center" vertical="center"/>
    </xf>
    <xf numFmtId="14" fontId="22" fillId="20" borderId="201" xfId="2" applyNumberFormat="1" applyFont="1" applyFill="1" applyBorder="1" applyAlignment="1">
      <alignment horizontal="left" vertical="center"/>
    </xf>
    <xf numFmtId="0" fontId="22" fillId="41" borderId="226" xfId="2" applyFont="1" applyFill="1" applyBorder="1" applyAlignment="1">
      <alignment horizontal="center" vertical="center" wrapText="1"/>
    </xf>
    <xf numFmtId="0" fontId="138" fillId="41" borderId="226" xfId="2" applyFont="1" applyFill="1" applyBorder="1" applyAlignment="1">
      <alignment horizontal="center" vertical="center" wrapText="1"/>
    </xf>
    <xf numFmtId="0" fontId="22" fillId="41" borderId="226" xfId="2" applyFont="1" applyFill="1" applyBorder="1" applyAlignment="1">
      <alignment horizontal="left" vertical="center" shrinkToFit="1"/>
    </xf>
    <xf numFmtId="14" fontId="22" fillId="41" borderId="226" xfId="2" applyNumberFormat="1" applyFont="1" applyFill="1" applyBorder="1" applyAlignment="1">
      <alignment horizontal="center" vertical="center"/>
    </xf>
    <xf numFmtId="14" fontId="22" fillId="41" borderId="227" xfId="2" applyNumberFormat="1" applyFont="1" applyFill="1" applyBorder="1" applyAlignment="1">
      <alignment horizontal="center" vertical="center"/>
    </xf>
    <xf numFmtId="0" fontId="22" fillId="41" borderId="201" xfId="2" applyFont="1" applyFill="1" applyBorder="1" applyAlignment="1">
      <alignment horizontal="center" vertical="center" wrapText="1"/>
    </xf>
    <xf numFmtId="0" fontId="138" fillId="41" borderId="201" xfId="2" applyFont="1" applyFill="1" applyBorder="1" applyAlignment="1">
      <alignment horizontal="center" vertical="center" wrapText="1"/>
    </xf>
    <xf numFmtId="0" fontId="22" fillId="41" borderId="201" xfId="2" applyFont="1" applyFill="1" applyBorder="1" applyAlignment="1">
      <alignment horizontal="left" vertical="center" shrinkToFit="1"/>
    </xf>
    <xf numFmtId="14" fontId="22" fillId="41" borderId="201" xfId="2" applyNumberFormat="1" applyFont="1" applyFill="1" applyBorder="1" applyAlignment="1">
      <alignment horizontal="center" vertical="center"/>
    </xf>
    <xf numFmtId="14" fontId="22" fillId="41" borderId="202" xfId="2" applyNumberFormat="1" applyFont="1" applyFill="1" applyBorder="1" applyAlignment="1">
      <alignment horizontal="center" vertical="center"/>
    </xf>
    <xf numFmtId="0" fontId="22" fillId="42" borderId="201" xfId="2" applyFont="1" applyFill="1" applyBorder="1" applyAlignment="1">
      <alignment horizontal="center" vertical="center" wrapText="1"/>
    </xf>
    <xf numFmtId="0" fontId="138" fillId="42" borderId="201" xfId="2" applyFont="1" applyFill="1" applyBorder="1" applyAlignment="1">
      <alignment horizontal="center" vertical="center" wrapText="1"/>
    </xf>
    <xf numFmtId="0" fontId="22" fillId="42" borderId="201" xfId="2" applyFont="1" applyFill="1" applyBorder="1" applyAlignment="1">
      <alignment horizontal="left" vertical="center" shrinkToFit="1"/>
    </xf>
    <xf numFmtId="14" fontId="22" fillId="42" borderId="201" xfId="2" applyNumberFormat="1" applyFont="1" applyFill="1" applyBorder="1" applyAlignment="1">
      <alignment horizontal="center" vertical="center"/>
    </xf>
    <xf numFmtId="14" fontId="22" fillId="42" borderId="202" xfId="2" applyNumberFormat="1" applyFont="1" applyFill="1" applyBorder="1" applyAlignment="1">
      <alignment horizontal="center" vertical="center"/>
    </xf>
    <xf numFmtId="0" fontId="22" fillId="27" borderId="201" xfId="2" applyFont="1" applyFill="1" applyBorder="1" applyAlignment="1">
      <alignment horizontal="center" vertical="center" wrapText="1"/>
    </xf>
    <xf numFmtId="0" fontId="138" fillId="27" borderId="201" xfId="2" applyFont="1" applyFill="1" applyBorder="1" applyAlignment="1">
      <alignment horizontal="center" vertical="center" wrapText="1"/>
    </xf>
    <xf numFmtId="0" fontId="22" fillId="27" borderId="201" xfId="2" applyFont="1" applyFill="1" applyBorder="1" applyAlignment="1">
      <alignment horizontal="left" vertical="center" shrinkToFit="1"/>
    </xf>
    <xf numFmtId="14" fontId="22" fillId="27" borderId="201" xfId="2" applyNumberFormat="1" applyFont="1" applyFill="1" applyBorder="1" applyAlignment="1">
      <alignment horizontal="center" vertical="center"/>
    </xf>
    <xf numFmtId="14" fontId="22" fillId="27" borderId="202" xfId="2" applyNumberFormat="1" applyFont="1" applyFill="1" applyBorder="1" applyAlignment="1">
      <alignment horizontal="center" vertical="center"/>
    </xf>
    <xf numFmtId="0" fontId="22" fillId="43" borderId="201" xfId="2" applyFont="1" applyFill="1" applyBorder="1" applyAlignment="1">
      <alignment horizontal="center" vertical="center" wrapText="1"/>
    </xf>
    <xf numFmtId="0" fontId="138" fillId="43" borderId="201" xfId="2" applyFont="1" applyFill="1" applyBorder="1" applyAlignment="1">
      <alignment horizontal="center" vertical="center" wrapText="1"/>
    </xf>
    <xf numFmtId="0" fontId="22" fillId="43" borderId="201" xfId="2" applyFont="1" applyFill="1" applyBorder="1" applyAlignment="1">
      <alignment horizontal="left" vertical="center" shrinkToFit="1"/>
    </xf>
    <xf numFmtId="14" fontId="22" fillId="43" borderId="201" xfId="2" applyNumberFormat="1" applyFont="1" applyFill="1" applyBorder="1" applyAlignment="1">
      <alignment horizontal="center" vertical="center"/>
    </xf>
    <xf numFmtId="14" fontId="22" fillId="43" borderId="202" xfId="2" applyNumberFormat="1" applyFont="1" applyFill="1" applyBorder="1" applyAlignment="1">
      <alignment horizontal="center" vertical="center"/>
    </xf>
    <xf numFmtId="14" fontId="22" fillId="43" borderId="201" xfId="2" applyNumberFormat="1" applyFont="1" applyFill="1" applyBorder="1" applyAlignment="1">
      <alignment horizontal="left" vertical="center"/>
    </xf>
    <xf numFmtId="0" fontId="7" fillId="40" borderId="0" xfId="4" applyFont="1" applyFill="1" applyAlignment="1">
      <alignment vertical="top"/>
    </xf>
    <xf numFmtId="0" fontId="154" fillId="40" borderId="0" xfId="2" applyFont="1" applyFill="1" applyAlignment="1">
      <alignment vertical="top"/>
    </xf>
    <xf numFmtId="0" fontId="7" fillId="40" borderId="0" xfId="2" applyFont="1" applyFill="1" applyAlignment="1">
      <alignment vertical="top"/>
    </xf>
    <xf numFmtId="0" fontId="176" fillId="0" borderId="0" xfId="2" applyFont="1">
      <alignment vertical="center"/>
    </xf>
    <xf numFmtId="0" fontId="177" fillId="40" borderId="0" xfId="2" applyFont="1" applyFill="1" applyAlignment="1">
      <alignment vertical="top"/>
    </xf>
    <xf numFmtId="0" fontId="178" fillId="40" borderId="0" xfId="2" applyFont="1" applyFill="1" applyAlignment="1">
      <alignment vertical="top"/>
    </xf>
    <xf numFmtId="0" fontId="34" fillId="44" borderId="0" xfId="4" applyFont="1" applyFill="1"/>
    <xf numFmtId="0" fontId="154" fillId="44" borderId="0" xfId="4" applyFont="1" applyFill="1"/>
    <xf numFmtId="0" fontId="6" fillId="44" borderId="0" xfId="4" applyFill="1"/>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76" fillId="0" borderId="0" xfId="0" applyFont="1" applyAlignment="1">
      <alignment horizontal="left" vertical="center" wrapText="1"/>
    </xf>
    <xf numFmtId="0" fontId="72" fillId="0" borderId="0" xfId="0" applyFont="1" applyAlignment="1">
      <alignment horizontal="left" vertical="center" wrapText="1"/>
    </xf>
    <xf numFmtId="0" fontId="75" fillId="0" borderId="0" xfId="0" applyFont="1" applyAlignment="1">
      <alignment horizontal="left" vertical="center" wrapText="1"/>
    </xf>
    <xf numFmtId="0" fontId="73"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36" fillId="18" borderId="143" xfId="17" applyFont="1" applyFill="1" applyBorder="1" applyAlignment="1">
      <alignment horizontal="left" vertical="top" wrapText="1"/>
    </xf>
    <xf numFmtId="0" fontId="36" fillId="18" borderId="139" xfId="17" applyFont="1" applyFill="1" applyBorder="1" applyAlignment="1">
      <alignment horizontal="left" vertical="top" wrapText="1"/>
    </xf>
    <xf numFmtId="0" fontId="36" fillId="18" borderId="140" xfId="17" applyFont="1" applyFill="1" applyBorder="1" applyAlignment="1">
      <alignment horizontal="left" vertical="top" wrapText="1"/>
    </xf>
    <xf numFmtId="0" fontId="36" fillId="20" borderId="143" xfId="17" applyFont="1" applyFill="1" applyBorder="1" applyAlignment="1">
      <alignment horizontal="left" vertical="top" wrapText="1"/>
    </xf>
    <xf numFmtId="0" fontId="36" fillId="20" borderId="139" xfId="17" applyFont="1" applyFill="1" applyBorder="1" applyAlignment="1">
      <alignment horizontal="left" vertical="top" wrapText="1"/>
    </xf>
    <xf numFmtId="0" fontId="36" fillId="20" borderId="140" xfId="17" applyFont="1" applyFill="1" applyBorder="1" applyAlignment="1">
      <alignment horizontal="left" vertical="top" wrapText="1"/>
    </xf>
    <xf numFmtId="0" fontId="42" fillId="18" borderId="0" xfId="17" applyFont="1" applyFill="1" applyAlignment="1">
      <alignment horizontal="left" vertical="center"/>
    </xf>
    <xf numFmtId="0" fontId="10" fillId="6" borderId="103" xfId="17" applyFont="1" applyFill="1" applyBorder="1" applyAlignment="1">
      <alignment horizontal="center" vertical="center" wrapText="1"/>
    </xf>
    <xf numFmtId="0" fontId="10" fillId="6" borderId="101" xfId="17" applyFont="1" applyFill="1" applyBorder="1" applyAlignment="1">
      <alignment horizontal="center" vertical="center" wrapText="1"/>
    </xf>
    <xf numFmtId="0" fontId="10" fillId="6" borderId="104" xfId="17" applyFont="1" applyFill="1" applyBorder="1" applyAlignment="1">
      <alignment horizontal="center" vertical="center" wrapText="1"/>
    </xf>
    <xf numFmtId="0" fontId="12" fillId="18" borderId="143" xfId="2" applyFont="1" applyFill="1" applyBorder="1" applyAlignment="1">
      <alignment horizontal="left" vertical="top" wrapText="1"/>
    </xf>
    <xf numFmtId="0" fontId="12" fillId="18" borderId="139" xfId="2" applyFont="1" applyFill="1" applyBorder="1" applyAlignment="1">
      <alignment horizontal="left" vertical="top" wrapText="1"/>
    </xf>
    <xf numFmtId="0" fontId="12" fillId="18" borderId="140" xfId="2" applyFont="1" applyFill="1" applyBorder="1" applyAlignment="1">
      <alignment horizontal="left" vertical="top" wrapText="1"/>
    </xf>
    <xf numFmtId="0" fontId="93" fillId="18" borderId="143" xfId="2" applyFont="1" applyFill="1" applyBorder="1" applyAlignment="1">
      <alignment horizontal="left" vertical="top" wrapText="1"/>
    </xf>
    <xf numFmtId="0" fontId="93" fillId="18" borderId="139" xfId="2" applyFont="1" applyFill="1" applyBorder="1" applyAlignment="1">
      <alignment horizontal="left" vertical="top" wrapText="1"/>
    </xf>
    <xf numFmtId="0" fontId="93" fillId="18" borderId="140" xfId="2" applyFont="1" applyFill="1" applyBorder="1" applyAlignment="1">
      <alignment horizontal="left" vertical="top" wrapText="1"/>
    </xf>
    <xf numFmtId="0" fontId="59" fillId="11" borderId="159" xfId="17" applyFont="1" applyFill="1" applyBorder="1" applyAlignment="1">
      <alignment horizontal="right" vertical="center" wrapText="1"/>
    </xf>
    <xf numFmtId="0" fontId="60" fillId="11" borderId="159" xfId="0" applyFont="1" applyFill="1" applyBorder="1" applyAlignment="1">
      <alignment horizontal="right" vertical="center"/>
    </xf>
    <xf numFmtId="0" fontId="0" fillId="11" borderId="159" xfId="0" applyFill="1" applyBorder="1" applyAlignment="1">
      <alignment horizontal="right" vertical="center"/>
    </xf>
    <xf numFmtId="180" fontId="59" fillId="11" borderId="159" xfId="17" applyNumberFormat="1" applyFont="1" applyFill="1" applyBorder="1" applyAlignment="1">
      <alignment horizontal="center" vertical="center" wrapText="1"/>
    </xf>
    <xf numFmtId="180" fontId="0" fillId="11" borderId="159" xfId="0" applyNumberFormat="1" applyFill="1" applyBorder="1" applyAlignment="1">
      <alignment horizontal="center" vertical="center" wrapText="1"/>
    </xf>
    <xf numFmtId="0" fontId="61" fillId="12" borderId="160" xfId="17" applyFont="1" applyFill="1" applyBorder="1" applyAlignment="1">
      <alignment horizontal="center" vertical="center" wrapText="1"/>
    </xf>
    <xf numFmtId="0" fontId="62" fillId="12" borderId="160" xfId="0" applyFont="1" applyFill="1" applyBorder="1" applyAlignment="1">
      <alignment horizontal="center" vertical="center"/>
    </xf>
    <xf numFmtId="0" fontId="61" fillId="9" borderId="160" xfId="0" applyFont="1" applyFill="1" applyBorder="1" applyAlignment="1">
      <alignment horizontal="center" vertical="center"/>
    </xf>
    <xf numFmtId="0" fontId="64" fillId="9" borderId="160"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53" xfId="17" applyFont="1" applyFill="1" applyBorder="1" applyAlignment="1">
      <alignment horizontal="center" vertical="center" wrapText="1"/>
    </xf>
    <xf numFmtId="0" fontId="57" fillId="15" borderId="153" xfId="17" applyFont="1" applyFill="1" applyBorder="1" applyAlignment="1">
      <alignment horizontal="center" vertical="center" wrapText="1"/>
    </xf>
    <xf numFmtId="0" fontId="0" fillId="15" borderId="153" xfId="0" applyFill="1" applyBorder="1" applyAlignment="1">
      <alignment horizontal="center" vertical="center" wrapText="1"/>
    </xf>
    <xf numFmtId="180" fontId="59" fillId="3" borderId="155" xfId="17" applyNumberFormat="1" applyFont="1" applyFill="1" applyBorder="1" applyAlignment="1">
      <alignment horizontal="center" vertical="center" wrapText="1"/>
    </xf>
    <xf numFmtId="180" fontId="59" fillId="3" borderId="157" xfId="17" applyNumberFormat="1" applyFont="1" applyFill="1" applyBorder="1" applyAlignment="1">
      <alignment horizontal="center" vertical="center" wrapText="1"/>
    </xf>
    <xf numFmtId="0" fontId="67" fillId="3" borderId="155" xfId="17" applyFont="1" applyFill="1" applyBorder="1" applyAlignment="1">
      <alignment horizontal="center" vertical="center" wrapText="1"/>
    </xf>
    <xf numFmtId="0" fontId="67" fillId="3" borderId="156" xfId="17" applyFont="1" applyFill="1" applyBorder="1" applyAlignment="1">
      <alignment horizontal="center" vertical="center" wrapText="1"/>
    </xf>
    <xf numFmtId="0" fontId="67" fillId="3" borderId="157" xfId="17" applyFont="1" applyFill="1" applyBorder="1" applyAlignment="1">
      <alignment horizontal="center" vertical="center" wrapText="1"/>
    </xf>
    <xf numFmtId="0" fontId="91" fillId="18" borderId="143" xfId="17" applyFont="1" applyFill="1" applyBorder="1" applyAlignment="1">
      <alignment horizontal="left" vertical="top" wrapText="1"/>
    </xf>
    <xf numFmtId="0" fontId="91" fillId="18" borderId="139" xfId="17" applyFont="1" applyFill="1" applyBorder="1" applyAlignment="1">
      <alignment horizontal="left" vertical="top" wrapText="1"/>
    </xf>
    <xf numFmtId="0" fontId="91" fillId="18" borderId="140" xfId="17" applyFont="1" applyFill="1" applyBorder="1" applyAlignment="1">
      <alignment horizontal="left" vertical="top" wrapText="1"/>
    </xf>
    <xf numFmtId="0" fontId="12" fillId="20" borderId="143" xfId="17" applyFont="1" applyFill="1" applyBorder="1" applyAlignment="1">
      <alignment horizontal="left" vertical="top" wrapText="1"/>
    </xf>
    <xf numFmtId="0" fontId="12" fillId="20" borderId="139" xfId="17" applyFont="1" applyFill="1" applyBorder="1" applyAlignment="1">
      <alignment horizontal="left" vertical="top" wrapText="1"/>
    </xf>
    <xf numFmtId="0" fontId="12" fillId="20" borderId="140" xfId="17" applyFont="1" applyFill="1" applyBorder="1" applyAlignment="1">
      <alignment horizontal="left" vertical="top" wrapText="1"/>
    </xf>
    <xf numFmtId="0" fontId="36" fillId="18" borderId="148" xfId="17" applyFont="1" applyFill="1" applyBorder="1" applyAlignment="1">
      <alignment horizontal="left" vertical="top" wrapText="1"/>
    </xf>
    <xf numFmtId="0" fontId="36" fillId="18" borderId="141" xfId="17" applyFont="1" applyFill="1" applyBorder="1" applyAlignment="1">
      <alignment horizontal="left" vertical="top" wrapText="1"/>
    </xf>
    <xf numFmtId="0" fontId="12" fillId="18" borderId="143" xfId="17" applyFont="1" applyFill="1" applyBorder="1" applyAlignment="1">
      <alignment horizontal="left" vertical="top" wrapText="1"/>
    </xf>
    <xf numFmtId="0" fontId="12" fillId="18" borderId="139" xfId="17" applyFont="1" applyFill="1" applyBorder="1" applyAlignment="1">
      <alignment horizontal="left" vertical="top" wrapText="1"/>
    </xf>
    <xf numFmtId="0" fontId="12" fillId="18" borderId="140" xfId="17" applyFont="1" applyFill="1" applyBorder="1" applyAlignment="1">
      <alignment horizontal="left" vertical="top"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2" fillId="0" borderId="128" xfId="17" applyNumberFormat="1" applyFont="1" applyBorder="1" applyAlignment="1">
      <alignment horizontal="center" vertical="center" shrinkToFit="1"/>
    </xf>
    <xf numFmtId="179" fontId="132" fillId="0" borderId="129"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4" xfId="17" applyFont="1" applyBorder="1" applyAlignment="1">
      <alignment horizontal="center" vertical="center" wrapText="1"/>
    </xf>
    <xf numFmtId="0" fontId="11" fillId="0" borderId="135" xfId="17" applyFont="1" applyBorder="1" applyAlignment="1">
      <alignment horizontal="center" vertical="center" wrapText="1"/>
    </xf>
    <xf numFmtId="0" fontId="11" fillId="0" borderId="136"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138" xfId="17" applyFont="1" applyFill="1" applyBorder="1" applyAlignment="1">
      <alignment horizontal="left" vertical="top" wrapText="1"/>
    </xf>
    <xf numFmtId="0" fontId="105" fillId="18" borderId="143" xfId="17" applyFont="1" applyFill="1" applyBorder="1" applyAlignment="1">
      <alignment horizontal="left" vertical="top" wrapText="1"/>
    </xf>
    <xf numFmtId="0" fontId="105" fillId="18" borderId="139" xfId="17" applyFont="1" applyFill="1" applyBorder="1" applyAlignment="1">
      <alignment horizontal="left" vertical="top" wrapText="1"/>
    </xf>
    <xf numFmtId="0" fontId="105" fillId="18" borderId="140" xfId="17" applyFont="1" applyFill="1" applyBorder="1" applyAlignment="1">
      <alignment horizontal="left" vertical="top" wrapText="1"/>
    </xf>
    <xf numFmtId="0" fontId="50" fillId="45" borderId="0" xfId="4" applyFont="1" applyFill="1" applyAlignment="1">
      <alignment horizontal="left" vertical="top" wrapText="1" indent="1"/>
    </xf>
    <xf numFmtId="0" fontId="133" fillId="39" borderId="0" xfId="2" applyFont="1" applyFill="1" applyAlignment="1">
      <alignment horizontal="center" vertical="center"/>
    </xf>
    <xf numFmtId="0" fontId="6" fillId="0" borderId="0" xfId="2">
      <alignment vertical="center"/>
    </xf>
    <xf numFmtId="0" fontId="85" fillId="0" borderId="0" xfId="2" applyFont="1" applyAlignment="1">
      <alignment horizontal="center" vertical="center"/>
    </xf>
    <xf numFmtId="0" fontId="20" fillId="0" borderId="0" xfId="2" applyFont="1" applyAlignment="1">
      <alignment horizontal="center" vertical="center"/>
    </xf>
    <xf numFmtId="0" fontId="85" fillId="2" borderId="0" xfId="2" applyFont="1" applyFill="1" applyAlignment="1">
      <alignment horizontal="center" vertical="center" wrapText="1" shrinkToFit="1"/>
    </xf>
    <xf numFmtId="0" fontId="20" fillId="2" borderId="0" xfId="2" applyFont="1" applyFill="1" applyAlignment="1">
      <alignment horizontal="center" vertical="center" wrapText="1" shrinkToFit="1"/>
    </xf>
    <xf numFmtId="0" fontId="169" fillId="0" borderId="0" xfId="2" applyFont="1">
      <alignment vertical="center"/>
    </xf>
    <xf numFmtId="0" fontId="171" fillId="0" borderId="0" xfId="2" applyFont="1" applyAlignment="1">
      <alignment horizontal="center" vertical="center"/>
    </xf>
    <xf numFmtId="0" fontId="6" fillId="0" borderId="0" xfId="2" applyAlignment="1">
      <alignment horizontal="center" vertical="center"/>
    </xf>
    <xf numFmtId="0" fontId="172" fillId="40" borderId="0" xfId="2" applyFont="1" applyFill="1" applyAlignment="1">
      <alignment vertical="top" wrapText="1"/>
    </xf>
    <xf numFmtId="0" fontId="173" fillId="40" borderId="0" xfId="2" applyFont="1" applyFill="1" applyAlignment="1">
      <alignment vertical="top" wrapText="1"/>
    </xf>
    <xf numFmtId="0" fontId="6" fillId="40" borderId="0" xfId="2" applyFill="1" applyAlignment="1">
      <alignment vertical="top" wrapText="1"/>
    </xf>
    <xf numFmtId="0" fontId="12" fillId="24" borderId="0" xfId="2" applyFont="1" applyFill="1" applyAlignment="1">
      <alignment vertical="top" wrapText="1"/>
    </xf>
    <xf numFmtId="0" fontId="10" fillId="24" borderId="0" xfId="2" applyFont="1" applyFill="1" applyAlignment="1">
      <alignment vertical="top" wrapText="1"/>
    </xf>
    <xf numFmtId="14" fontId="85" fillId="20" borderId="86" xfId="1" applyNumberFormat="1" applyFont="1" applyFill="1" applyBorder="1" applyAlignment="1" applyProtection="1">
      <alignment horizontal="center" vertical="center" shrinkToFi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7" xfId="1" applyNumberFormat="1" applyFont="1" applyFill="1" applyBorder="1" applyAlignment="1" applyProtection="1">
      <alignment horizontal="center" vertical="center" wrapText="1"/>
    </xf>
    <xf numFmtId="0" fontId="13" fillId="5" borderId="195" xfId="2" applyFont="1" applyFill="1" applyBorder="1" applyAlignment="1">
      <alignment horizontal="center" vertical="center" wrapText="1"/>
    </xf>
    <xf numFmtId="0" fontId="13" fillId="5" borderId="196" xfId="2" applyFont="1" applyFill="1" applyBorder="1" applyAlignment="1">
      <alignment horizontal="center" vertical="center" wrapText="1"/>
    </xf>
    <xf numFmtId="0" fontId="13" fillId="5" borderId="197" xfId="2" applyFont="1" applyFill="1" applyBorder="1" applyAlignment="1">
      <alignment horizontal="center" vertical="center" wrapText="1"/>
    </xf>
    <xf numFmtId="0" fontId="6" fillId="5" borderId="174" xfId="2" applyFill="1" applyBorder="1">
      <alignment vertical="center"/>
    </xf>
    <xf numFmtId="0" fontId="6" fillId="5" borderId="175" xfId="2" applyFill="1" applyBorder="1">
      <alignment vertical="center"/>
    </xf>
    <xf numFmtId="0" fontId="6" fillId="5" borderId="176" xfId="2" applyFill="1" applyBorder="1">
      <alignment vertical="center"/>
    </xf>
    <xf numFmtId="0" fontId="6" fillId="5" borderId="177" xfId="2" applyFill="1" applyBorder="1">
      <alignment vertical="center"/>
    </xf>
    <xf numFmtId="0" fontId="6" fillId="5" borderId="178" xfId="2" applyFill="1" applyBorder="1">
      <alignment vertical="center"/>
    </xf>
    <xf numFmtId="0" fontId="6" fillId="5" borderId="179"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52" fillId="5" borderId="193" xfId="2" applyFont="1" applyFill="1" applyBorder="1" applyAlignment="1">
      <alignment horizontal="center" vertical="center" shrinkToFit="1"/>
    </xf>
    <xf numFmtId="0" fontId="152" fillId="5" borderId="182" xfId="2" applyFont="1" applyFill="1" applyBorder="1" applyAlignment="1">
      <alignment horizontal="center" vertical="center" shrinkToFit="1"/>
    </xf>
    <xf numFmtId="0" fontId="79" fillId="5" borderId="190" xfId="2" applyFont="1" applyFill="1" applyBorder="1" applyAlignment="1">
      <alignment horizontal="center" vertical="center"/>
    </xf>
    <xf numFmtId="0" fontId="79" fillId="5" borderId="191" xfId="2" applyFont="1" applyFill="1" applyBorder="1" applyAlignment="1">
      <alignment horizontal="center" vertical="center"/>
    </xf>
    <xf numFmtId="0" fontId="79" fillId="5" borderId="192"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70" xfId="2" applyFont="1" applyFill="1" applyBorder="1" applyAlignment="1">
      <alignment vertical="top" wrapText="1"/>
    </xf>
    <xf numFmtId="0" fontId="6" fillId="0" borderId="165" xfId="2" applyBorder="1" applyAlignment="1">
      <alignment vertical="top" wrapText="1"/>
    </xf>
    <xf numFmtId="0" fontId="138" fillId="0" borderId="0" xfId="1" applyFont="1" applyAlignment="1" applyProtection="1">
      <alignment vertical="center"/>
    </xf>
    <xf numFmtId="0" fontId="6" fillId="23" borderId="167"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7" xfId="2" applyFont="1" applyFill="1" applyBorder="1" applyAlignment="1">
      <alignment horizontal="left" vertical="top" wrapText="1"/>
    </xf>
    <xf numFmtId="0" fontId="1" fillId="27" borderId="166"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8" xfId="2" applyFill="1" applyBorder="1" applyAlignment="1">
      <alignment vertical="top" wrapText="1"/>
    </xf>
    <xf numFmtId="0" fontId="14" fillId="2" borderId="165" xfId="0" applyFont="1" applyFill="1" applyBorder="1" applyAlignment="1">
      <alignment vertical="top" wrapText="1"/>
    </xf>
    <xf numFmtId="0" fontId="1" fillId="2" borderId="168" xfId="2" applyFont="1" applyFill="1" applyBorder="1" applyAlignment="1">
      <alignment horizontal="left" vertical="top" wrapText="1"/>
    </xf>
    <xf numFmtId="0" fontId="1" fillId="2" borderId="165" xfId="2" applyFont="1" applyFill="1" applyBorder="1" applyAlignment="1">
      <alignment horizontal="left" vertical="top" wrapText="1"/>
    </xf>
    <xf numFmtId="0" fontId="69" fillId="22" borderId="213"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13"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205" xfId="0" applyFont="1" applyFill="1" applyBorder="1" applyAlignment="1">
      <alignment horizontal="center" vertical="center"/>
    </xf>
    <xf numFmtId="0" fontId="69" fillId="37" borderId="206" xfId="0" applyFont="1" applyFill="1" applyBorder="1" applyAlignment="1">
      <alignment horizontal="center" vertical="center"/>
    </xf>
    <xf numFmtId="0" fontId="69" fillId="22" borderId="205" xfId="0" applyFont="1" applyFill="1" applyBorder="1" applyAlignment="1">
      <alignment horizontal="center" vertical="center"/>
    </xf>
    <xf numFmtId="0" fontId="69" fillId="22" borderId="207" xfId="0" applyFont="1" applyFill="1" applyBorder="1" applyAlignment="1">
      <alignment horizontal="center" vertical="center"/>
    </xf>
    <xf numFmtId="0" fontId="69" fillId="22" borderId="208" xfId="0" applyFont="1" applyFill="1" applyBorder="1" applyAlignment="1">
      <alignment horizontal="center" vertical="center"/>
    </xf>
    <xf numFmtId="0" fontId="69" fillId="28" borderId="205" xfId="0" applyFont="1" applyFill="1" applyBorder="1" applyAlignment="1">
      <alignment horizontal="center" vertical="center"/>
    </xf>
    <xf numFmtId="0" fontId="69" fillId="28" borderId="207" xfId="0" applyFont="1" applyFill="1" applyBorder="1" applyAlignment="1">
      <alignment horizontal="center" vertical="center"/>
    </xf>
    <xf numFmtId="0" fontId="69" fillId="28" borderId="206" xfId="0" applyFont="1" applyFill="1" applyBorder="1" applyAlignment="1">
      <alignment horizontal="center" vertical="center"/>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xf>
    <xf numFmtId="0" fontId="10" fillId="0" borderId="79" xfId="2" applyFont="1" applyBorder="1">
      <alignment vertical="center"/>
    </xf>
    <xf numFmtId="0" fontId="27" fillId="28" borderId="194" xfId="2" applyFont="1" applyFill="1" applyBorder="1" applyAlignment="1">
      <alignment horizontal="center" vertical="center" wrapText="1" shrinkToFit="1"/>
    </xf>
    <xf numFmtId="0" fontId="27" fillId="28" borderId="196" xfId="2" applyFont="1" applyFill="1" applyBorder="1" applyAlignment="1">
      <alignment horizontal="center" vertical="center" wrapText="1" shrinkToFit="1"/>
    </xf>
    <xf numFmtId="0" fontId="27" fillId="28" borderId="197" xfId="2" applyFont="1" applyFill="1" applyBorder="1" applyAlignment="1">
      <alignment horizontal="center" vertical="center" wrapText="1" shrinkToFit="1"/>
    </xf>
    <xf numFmtId="0" fontId="129" fillId="28" borderId="213" xfId="2" applyFont="1" applyFill="1" applyBorder="1" applyAlignment="1">
      <alignment horizontal="left" vertical="top" wrapText="1" shrinkToFit="1"/>
    </xf>
    <xf numFmtId="0" fontId="129" fillId="28" borderId="79" xfId="2" applyFont="1" applyFill="1" applyBorder="1" applyAlignment="1">
      <alignment horizontal="left" vertical="top" wrapText="1" shrinkToFit="1"/>
    </xf>
    <xf numFmtId="0" fontId="129" fillId="28" borderId="80" xfId="2" applyFont="1" applyFill="1" applyBorder="1" applyAlignment="1">
      <alignment horizontal="left" vertical="top" wrapText="1" shrinkToFit="1"/>
    </xf>
    <xf numFmtId="0" fontId="111" fillId="18" borderId="221" xfId="2" applyFont="1" applyFill="1" applyBorder="1" applyAlignment="1">
      <alignment horizontal="center" vertical="center" wrapText="1" shrinkToFit="1"/>
    </xf>
    <xf numFmtId="0" fontId="31" fillId="18" borderId="222" xfId="2" applyFont="1" applyFill="1" applyBorder="1" applyAlignment="1">
      <alignment horizontal="center" vertical="center" shrinkToFit="1"/>
    </xf>
    <xf numFmtId="0" fontId="31" fillId="18" borderId="223" xfId="2" applyFont="1" applyFill="1" applyBorder="1" applyAlignment="1">
      <alignment horizontal="center" vertical="center" shrinkToFit="1"/>
    </xf>
    <xf numFmtId="0" fontId="117" fillId="18" borderId="127" xfId="1" applyFont="1" applyFill="1" applyBorder="1" applyAlignment="1" applyProtection="1">
      <alignment vertical="top" wrapText="1"/>
    </xf>
    <xf numFmtId="0" fontId="20" fillId="18" borderId="219" xfId="2" applyFont="1" applyFill="1" applyBorder="1" applyAlignment="1">
      <alignment vertical="top" wrapText="1"/>
    </xf>
    <xf numFmtId="0" fontId="20" fillId="18" borderId="225" xfId="2" applyFont="1" applyFill="1" applyBorder="1" applyAlignment="1">
      <alignment vertical="top" wrapText="1"/>
    </xf>
    <xf numFmtId="0" fontId="111" fillId="28" borderId="221" xfId="2" applyFont="1" applyFill="1" applyBorder="1" applyAlignment="1">
      <alignment horizontal="center" vertical="center" wrapText="1" shrinkToFit="1"/>
    </xf>
    <xf numFmtId="0" fontId="17" fillId="28" borderId="222" xfId="2" applyFont="1" applyFill="1" applyBorder="1" applyAlignment="1">
      <alignment horizontal="center" vertical="center" shrinkToFit="1"/>
    </xf>
    <xf numFmtId="0" fontId="17" fillId="28" borderId="223" xfId="2" applyFont="1" applyFill="1" applyBorder="1" applyAlignment="1">
      <alignment horizontal="center" vertical="center" shrinkToFit="1"/>
    </xf>
    <xf numFmtId="0" fontId="119" fillId="28" borderId="131" xfId="1" applyFont="1" applyFill="1" applyBorder="1" applyAlignment="1" applyProtection="1">
      <alignment horizontal="left" vertical="top" wrapText="1"/>
    </xf>
    <xf numFmtId="0" fontId="119" fillId="28" borderId="204" xfId="1" applyFont="1" applyFill="1" applyBorder="1" applyAlignment="1" applyProtection="1">
      <alignment horizontal="left" vertical="top" wrapText="1"/>
    </xf>
    <xf numFmtId="0" fontId="119" fillId="28" borderId="224" xfId="1" applyFont="1" applyFill="1" applyBorder="1" applyAlignment="1" applyProtection="1">
      <alignment horizontal="left" vertical="top" wrapText="1"/>
    </xf>
    <xf numFmtId="0" fontId="27" fillId="20" borderId="221" xfId="2" applyFont="1" applyFill="1" applyBorder="1" applyAlignment="1">
      <alignment horizontal="center" vertical="center" shrinkToFit="1"/>
    </xf>
    <xf numFmtId="0" fontId="17" fillId="20" borderId="222" xfId="2" applyFont="1" applyFill="1" applyBorder="1" applyAlignment="1">
      <alignment horizontal="center" vertical="center" shrinkToFit="1"/>
    </xf>
    <xf numFmtId="0" fontId="17" fillId="20" borderId="223" xfId="2" applyFont="1" applyFill="1" applyBorder="1" applyAlignment="1">
      <alignment horizontal="center" vertical="center" shrinkToFit="1"/>
    </xf>
    <xf numFmtId="0" fontId="167" fillId="18" borderId="131" xfId="1" applyFont="1" applyFill="1" applyBorder="1" applyAlignment="1" applyProtection="1">
      <alignment horizontal="left" vertical="top" wrapText="1"/>
    </xf>
    <xf numFmtId="0" fontId="117" fillId="18" borderId="204" xfId="1" applyFont="1" applyFill="1" applyBorder="1" applyAlignment="1" applyProtection="1">
      <alignment horizontal="left" vertical="top" wrapText="1"/>
    </xf>
    <xf numFmtId="0" fontId="117" fillId="18" borderId="224" xfId="1" applyFont="1" applyFill="1" applyBorder="1" applyAlignment="1" applyProtection="1">
      <alignment horizontal="left" vertical="top" wrapText="1"/>
    </xf>
    <xf numFmtId="0" fontId="163" fillId="18" borderId="194" xfId="1" applyFont="1" applyFill="1" applyBorder="1" applyAlignment="1" applyProtection="1">
      <alignment horizontal="center" vertical="center" wrapText="1" shrinkToFit="1"/>
    </xf>
    <xf numFmtId="0" fontId="164" fillId="18" borderId="196" xfId="2" applyFont="1" applyFill="1" applyBorder="1" applyAlignment="1">
      <alignment horizontal="center" vertical="center" wrapText="1" shrinkToFit="1"/>
    </xf>
    <xf numFmtId="0" fontId="164" fillId="18" borderId="197" xfId="2" applyFont="1" applyFill="1" applyBorder="1" applyAlignment="1">
      <alignment horizontal="center" vertical="center" wrapText="1" shrinkToFit="1"/>
    </xf>
    <xf numFmtId="0" fontId="119" fillId="18" borderId="213"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Border="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0" fontId="86" fillId="0" borderId="228" xfId="2" applyFont="1" applyBorder="1" applyAlignment="1">
      <alignment vertical="center" shrinkToFit="1"/>
    </xf>
    <xf numFmtId="14" fontId="10" fillId="2" borderId="229" xfId="2" applyNumberFormat="1" applyFont="1" applyFill="1" applyBorder="1" applyAlignment="1">
      <alignment horizontal="center" vertical="center"/>
    </xf>
    <xf numFmtId="178" fontId="26" fillId="3" borderId="230" xfId="2" applyNumberFormat="1" applyFont="1" applyFill="1" applyBorder="1" applyAlignment="1">
      <alignment horizontal="center" vertical="center"/>
    </xf>
    <xf numFmtId="178" fontId="26" fillId="3" borderId="231" xfId="0" applyNumberFormat="1" applyFont="1" applyFill="1" applyBorder="1" applyAlignment="1">
      <alignment horizontal="center" vertical="center"/>
    </xf>
    <xf numFmtId="0" fontId="6" fillId="20" borderId="232" xfId="2" applyFill="1" applyBorder="1">
      <alignment vertical="center"/>
    </xf>
    <xf numFmtId="14" fontId="6" fillId="20" borderId="232" xfId="2" applyNumberFormat="1" applyFill="1" applyBorder="1">
      <alignment vertical="center"/>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FFB5A3"/>
      <color rgb="FF6DDDF7"/>
      <color rgb="FF6EF729"/>
      <color rgb="FF3399FF"/>
      <color rgb="FF97FBF9"/>
      <color rgb="FFF0FBFE"/>
      <color rgb="FFB7EEFB"/>
      <color rgb="FF00CC00"/>
      <color rgb="FFFFFFCC"/>
      <color rgb="FFFAFE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'31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'31　感染症統計'!$B$7:$M$7</c:f>
              <c:numCache>
                <c:formatCode>General</c:formatCode>
                <c:ptCount val="12"/>
                <c:pt idx="0">
                  <c:v>102</c:v>
                </c:pt>
                <c:pt idx="1">
                  <c:v>102</c:v>
                </c:pt>
                <c:pt idx="2">
                  <c:v>115</c:v>
                </c:pt>
                <c:pt idx="3">
                  <c:v>122</c:v>
                </c:pt>
                <c:pt idx="4">
                  <c:v>256</c:v>
                </c:pt>
                <c:pt idx="5">
                  <c:v>306</c:v>
                </c:pt>
                <c:pt idx="6">
                  <c:v>512</c:v>
                </c:pt>
                <c:pt idx="7">
                  <c:v>131</c:v>
                </c:pt>
              </c:numCache>
            </c:numRef>
          </c:val>
          <c:smooth val="0"/>
          <c:extLst>
            <c:ext xmlns:c16="http://schemas.microsoft.com/office/drawing/2014/chart" uri="{C3380CC4-5D6E-409C-BE32-E72D297353CC}">
              <c16:uniqueId val="{00000008-9549-4A62-BF04-398DC0EE804A}"/>
            </c:ext>
          </c:extLst>
        </c:ser>
        <c:ser>
          <c:idx val="6"/>
          <c:order val="1"/>
          <c:tx>
            <c:strRef>
              <c:f>'31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'31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'31　感染症統計'!$A$9</c:f>
              <c:strCache>
                <c:ptCount val="1"/>
                <c:pt idx="0">
                  <c:v>2022年</c:v>
                </c:pt>
              </c:strCache>
            </c:strRef>
          </c:tx>
          <c:spPr>
            <a:ln w="28575" cap="rnd">
              <a:solidFill>
                <a:schemeClr val="accent1"/>
              </a:solidFill>
              <a:round/>
            </a:ln>
            <a:effectLst/>
          </c:spPr>
          <c:marker>
            <c:symbol val="none"/>
          </c:marker>
          <c:val>
            <c:numRef>
              <c:f>'31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'31　感染症統計'!$A$10</c:f>
              <c:strCache>
                <c:ptCount val="1"/>
                <c:pt idx="0">
                  <c:v>2021年</c:v>
                </c:pt>
              </c:strCache>
            </c:strRef>
          </c:tx>
          <c:spPr>
            <a:ln w="28575" cap="rnd">
              <a:solidFill>
                <a:schemeClr val="accent2"/>
              </a:solidFill>
              <a:round/>
            </a:ln>
            <a:effectLst/>
          </c:spPr>
          <c:marker>
            <c:symbol val="none"/>
          </c:marker>
          <c:val>
            <c:numRef>
              <c:f>'31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'31　感染症統計'!$A$11</c:f>
              <c:strCache>
                <c:ptCount val="1"/>
                <c:pt idx="0">
                  <c:v>2020年</c:v>
                </c:pt>
              </c:strCache>
            </c:strRef>
          </c:tx>
          <c:spPr>
            <a:ln w="28575" cap="rnd">
              <a:solidFill>
                <a:schemeClr val="accent3"/>
              </a:solidFill>
              <a:round/>
            </a:ln>
            <a:effectLst/>
          </c:spPr>
          <c:marker>
            <c:symbol val="none"/>
          </c:marker>
          <c:val>
            <c:numRef>
              <c:f>'31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'31　感染症統計'!$A$12</c:f>
              <c:strCache>
                <c:ptCount val="1"/>
                <c:pt idx="0">
                  <c:v>2019年</c:v>
                </c:pt>
              </c:strCache>
            </c:strRef>
          </c:tx>
          <c:spPr>
            <a:ln w="28575" cap="rnd">
              <a:solidFill>
                <a:schemeClr val="accent4"/>
              </a:solidFill>
              <a:round/>
            </a:ln>
            <a:effectLst/>
          </c:spPr>
          <c:marker>
            <c:symbol val="none"/>
          </c:marker>
          <c:val>
            <c:numRef>
              <c:f>'31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'31　感染症統計'!$A$13</c:f>
              <c:strCache>
                <c:ptCount val="1"/>
                <c:pt idx="0">
                  <c:v>2018年</c:v>
                </c:pt>
              </c:strCache>
            </c:strRef>
          </c:tx>
          <c:spPr>
            <a:ln w="28575" cap="rnd">
              <a:solidFill>
                <a:schemeClr val="accent5"/>
              </a:solidFill>
              <a:round/>
            </a:ln>
            <a:effectLst/>
          </c:spPr>
          <c:marker>
            <c:symbol val="none"/>
          </c:marker>
          <c:val>
            <c:numRef>
              <c:f>'31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'31　感染症統計'!$P$7</c:f>
              <c:strCache>
                <c:ptCount val="1"/>
                <c:pt idx="0">
                  <c:v>2024年</c:v>
                </c:pt>
              </c:strCache>
            </c:strRef>
          </c:tx>
          <c:spPr>
            <a:ln w="63500" cap="rnd">
              <a:solidFill>
                <a:srgbClr val="FF0000"/>
              </a:solidFill>
              <a:round/>
            </a:ln>
            <a:effectLst/>
          </c:spPr>
          <c:marker>
            <c:symbol val="none"/>
          </c:marker>
          <c:val>
            <c:numRef>
              <c:f>'31　感染症統計'!$Q$7:$AB$7</c:f>
              <c:numCache>
                <c:formatCode>General</c:formatCode>
                <c:ptCount val="12"/>
                <c:pt idx="0" formatCode="#,##0_ ">
                  <c:v>4</c:v>
                </c:pt>
                <c:pt idx="1">
                  <c:v>4</c:v>
                </c:pt>
                <c:pt idx="2">
                  <c:v>4</c:v>
                </c:pt>
                <c:pt idx="3">
                  <c:v>8</c:v>
                </c:pt>
                <c:pt idx="4">
                  <c:v>1</c:v>
                </c:pt>
                <c:pt idx="5">
                  <c:v>2</c:v>
                </c:pt>
                <c:pt idx="6">
                  <c:v>6</c:v>
                </c:pt>
                <c:pt idx="7">
                  <c:v>1</c:v>
                </c:pt>
              </c:numCache>
            </c:numRef>
          </c:val>
          <c:smooth val="0"/>
          <c:extLst>
            <c:ext xmlns:c16="http://schemas.microsoft.com/office/drawing/2014/chart" uri="{C3380CC4-5D6E-409C-BE32-E72D297353CC}">
              <c16:uniqueId val="{00000000-691A-4A61-BF12-3A5977548A2F}"/>
            </c:ext>
          </c:extLst>
        </c:ser>
        <c:ser>
          <c:idx val="0"/>
          <c:order val="1"/>
          <c:tx>
            <c:strRef>
              <c:f>'31　感染症統計'!$P$8</c:f>
              <c:strCache>
                <c:ptCount val="1"/>
                <c:pt idx="0">
                  <c:v>2023年</c:v>
                </c:pt>
              </c:strCache>
            </c:strRef>
          </c:tx>
          <c:spPr>
            <a:ln w="28575" cap="rnd">
              <a:solidFill>
                <a:schemeClr val="accent1"/>
              </a:solidFill>
              <a:round/>
            </a:ln>
            <a:effectLst/>
          </c:spPr>
          <c:marker>
            <c:symbol val="none"/>
          </c:marker>
          <c:val>
            <c:numRef>
              <c:f>'31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'31　感染症統計'!$P$9</c:f>
              <c:strCache>
                <c:ptCount val="1"/>
                <c:pt idx="0">
                  <c:v>2022年</c:v>
                </c:pt>
              </c:strCache>
            </c:strRef>
          </c:tx>
          <c:spPr>
            <a:ln w="28575" cap="rnd">
              <a:solidFill>
                <a:schemeClr val="accent2"/>
              </a:solidFill>
              <a:round/>
            </a:ln>
            <a:effectLst/>
          </c:spPr>
          <c:marker>
            <c:symbol val="none"/>
          </c:marker>
          <c:val>
            <c:numRef>
              <c:f>'31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'31　感染症統計'!$P$10</c:f>
              <c:strCache>
                <c:ptCount val="1"/>
                <c:pt idx="0">
                  <c:v>2021年</c:v>
                </c:pt>
              </c:strCache>
            </c:strRef>
          </c:tx>
          <c:spPr>
            <a:ln w="28575" cap="rnd">
              <a:solidFill>
                <a:schemeClr val="accent3"/>
              </a:solidFill>
              <a:round/>
            </a:ln>
            <a:effectLst/>
          </c:spPr>
          <c:marker>
            <c:symbol val="none"/>
          </c:marker>
          <c:val>
            <c:numRef>
              <c:f>'31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'31　感染症統計'!$P$11</c:f>
              <c:strCache>
                <c:ptCount val="1"/>
                <c:pt idx="0">
                  <c:v>2020年</c:v>
                </c:pt>
              </c:strCache>
            </c:strRef>
          </c:tx>
          <c:spPr>
            <a:ln w="28575" cap="rnd">
              <a:solidFill>
                <a:schemeClr val="accent4"/>
              </a:solidFill>
              <a:round/>
            </a:ln>
            <a:effectLst/>
          </c:spPr>
          <c:marker>
            <c:symbol val="none"/>
          </c:marker>
          <c:val>
            <c:numRef>
              <c:f>'31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'31　感染症統計'!$P$12</c:f>
              <c:strCache>
                <c:ptCount val="1"/>
                <c:pt idx="0">
                  <c:v>2019年</c:v>
                </c:pt>
              </c:strCache>
            </c:strRef>
          </c:tx>
          <c:spPr>
            <a:ln w="28575" cap="rnd">
              <a:solidFill>
                <a:schemeClr val="accent5"/>
              </a:solidFill>
              <a:round/>
            </a:ln>
            <a:effectLst/>
          </c:spPr>
          <c:marker>
            <c:symbol val="none"/>
          </c:marker>
          <c:val>
            <c:numRef>
              <c:f>'31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'31　感染症統計'!$P$13</c:f>
              <c:strCache>
                <c:ptCount val="1"/>
                <c:pt idx="0">
                  <c:v>2018年</c:v>
                </c:pt>
              </c:strCache>
            </c:strRef>
          </c:tx>
          <c:spPr>
            <a:ln w="28575" cap="rnd">
              <a:solidFill>
                <a:schemeClr val="accent6"/>
              </a:solidFill>
              <a:round/>
            </a:ln>
            <a:effectLst/>
          </c:spPr>
          <c:marker>
            <c:symbol val="none"/>
          </c:marker>
          <c:val>
            <c:numRef>
              <c:f>'31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67733</xdr:rowOff>
    </xdr:from>
    <xdr:to>
      <xdr:col>26</xdr:col>
      <xdr:colOff>507010</xdr:colOff>
      <xdr:row>63</xdr:row>
      <xdr:rowOff>84667</xdr:rowOff>
    </xdr:to>
    <xdr:pic>
      <xdr:nvPicPr>
        <xdr:cNvPr id="30" name="図 29">
          <a:extLst>
            <a:ext uri="{FF2B5EF4-FFF2-40B4-BE49-F238E27FC236}">
              <a16:creationId xmlns:a16="http://schemas.microsoft.com/office/drawing/2014/main" id="{D24DECDD-DBCE-C88C-D089-A5AF34FAE7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9" y="237066"/>
          <a:ext cx="14934211" cy="10515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4</xdr:row>
      <xdr:rowOff>0</xdr:rowOff>
    </xdr:from>
    <xdr:to>
      <xdr:col>13</xdr:col>
      <xdr:colOff>155511</xdr:colOff>
      <xdr:row>18</xdr:row>
      <xdr:rowOff>7776</xdr:rowOff>
    </xdr:to>
    <xdr:pic>
      <xdr:nvPicPr>
        <xdr:cNvPr id="35" name="図 34" descr="感染性胃腸炎患者報告数　直近5シーズン">
          <a:extLst>
            <a:ext uri="{FF2B5EF4-FFF2-40B4-BE49-F238E27FC236}">
              <a16:creationId xmlns:a16="http://schemas.microsoft.com/office/drawing/2014/main" id="{DD0FC76C-B1AA-5343-1B81-8B90C430A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0" y="979714"/>
          <a:ext cx="7355632" cy="2853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2018812"/>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2.79</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145462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125176"/>
          <a:ext cx="2598565" cy="601170"/>
        </a:xfrm>
        <a:prstGeom prst="borderCallout2">
          <a:avLst>
            <a:gd name="adj1" fmla="val 101279"/>
            <a:gd name="adj2" fmla="val 51060"/>
            <a:gd name="adj3" fmla="val 210486"/>
            <a:gd name="adj4" fmla="val 51057"/>
            <a:gd name="adj5" fmla="val 323111"/>
            <a:gd name="adj6" fmla="val 7839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5</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11</xdr:col>
      <xdr:colOff>1479181</xdr:colOff>
      <xdr:row>15</xdr:row>
      <xdr:rowOff>13687</xdr:rowOff>
    </xdr:from>
    <xdr:to>
      <xdr:col>12</xdr:col>
      <xdr:colOff>265586</xdr:colOff>
      <xdr:row>16</xdr:row>
      <xdr:rowOff>154268</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770916" y="2921728"/>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7776</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0</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a:stretch>
          <a:fillRect/>
        </a:stretch>
      </xdr:blipFill>
      <xdr:spPr>
        <a:xfrm>
          <a:off x="0" y="544286"/>
          <a:ext cx="1630107" cy="2534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1793"/>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7F3E58B-AE72-4F4F-8DC5-9BB005B73622}"/>
            </a:ext>
          </a:extLst>
        </xdr:cNvPr>
        <xdr:cNvSpPr>
          <a:spLocks noChangeAspect="1" noChangeArrowheads="1"/>
        </xdr:cNvSpPr>
      </xdr:nvSpPr>
      <xdr:spPr bwMode="auto">
        <a:xfrm>
          <a:off x="4655820" y="4526280"/>
          <a:ext cx="304800" cy="301793"/>
        </a:xfrm>
        <a:prstGeom prst="rect">
          <a:avLst/>
        </a:prstGeom>
        <a:noFill/>
        <a:ln w="9525">
          <a:noFill/>
          <a:miter lim="800000"/>
          <a:headEnd/>
          <a:tailEnd/>
        </a:ln>
      </xdr:spPr>
    </xdr:sp>
    <xdr:clientData/>
  </xdr:oneCellAnchor>
  <xdr:twoCellAnchor>
    <xdr:from>
      <xdr:col>5</xdr:col>
      <xdr:colOff>261183</xdr:colOff>
      <xdr:row>8</xdr:row>
      <xdr:rowOff>98247</xdr:rowOff>
    </xdr:from>
    <xdr:to>
      <xdr:col>6</xdr:col>
      <xdr:colOff>489783</xdr:colOff>
      <xdr:row>11</xdr:row>
      <xdr:rowOff>174447</xdr:rowOff>
    </xdr:to>
    <xdr:sp macro="" textlink="">
      <xdr:nvSpPr>
        <xdr:cNvPr id="3" name="右矢印 2">
          <a:extLst>
            <a:ext uri="{FF2B5EF4-FFF2-40B4-BE49-F238E27FC236}">
              <a16:creationId xmlns:a16="http://schemas.microsoft.com/office/drawing/2014/main" id="{670EEDAE-8BA0-4B4F-9CCB-815EDFF0097A}"/>
            </a:ext>
          </a:extLst>
        </xdr:cNvPr>
        <xdr:cNvSpPr/>
      </xdr:nvSpPr>
      <xdr:spPr>
        <a:xfrm>
          <a:off x="3065343" y="2201367"/>
          <a:ext cx="845820" cy="1066800"/>
        </a:xfrm>
        <a:prstGeom prst="rightArrow">
          <a:avLst/>
        </a:prstGeom>
        <a:solidFill>
          <a:schemeClr val="bg2">
            <a:lumMod val="90000"/>
          </a:schemeClr>
        </a:solidFill>
        <a:ln>
          <a:solidFill>
            <a:schemeClr val="bg1">
              <a:lumMod val="65000"/>
            </a:schemeClr>
          </a:solidFill>
        </a:ln>
        <a:effectLst>
          <a:glow rad="76200">
            <a:schemeClr val="accent1">
              <a:alpha val="24000"/>
            </a:schemeClr>
          </a:glow>
          <a:innerShdw blurRad="63500" dist="50800" dir="5400000">
            <a:schemeClr val="bg1">
              <a:alpha val="5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1291"/>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23428BDD-98B2-4F07-83EC-45761EED2FC9}"/>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14</xdr:col>
      <xdr:colOff>0</xdr:colOff>
      <xdr:row>11</xdr:row>
      <xdr:rowOff>0</xdr:rowOff>
    </xdr:from>
    <xdr:ext cx="304800" cy="301291"/>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CC947DC3-C1CF-497C-8553-75580F4EC03A}"/>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14</xdr:col>
      <xdr:colOff>0</xdr:colOff>
      <xdr:row>11</xdr:row>
      <xdr:rowOff>0</xdr:rowOff>
    </xdr:from>
    <xdr:ext cx="304800" cy="301291"/>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0384120B-37D4-470F-A3F7-C84C3A50A54E}"/>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17</xdr:col>
      <xdr:colOff>0</xdr:colOff>
      <xdr:row>5</xdr:row>
      <xdr:rowOff>0</xdr:rowOff>
    </xdr:from>
    <xdr:ext cx="304800" cy="301291"/>
    <xdr:sp macro="" textlink="">
      <xdr:nvSpPr>
        <xdr:cNvPr id="7" name="AutoShape 285" descr="Z">
          <a:hlinkClick xmlns:r="http://schemas.openxmlformats.org/officeDocument/2006/relationships" r:id="rId4"/>
          <a:extLst>
            <a:ext uri="{FF2B5EF4-FFF2-40B4-BE49-F238E27FC236}">
              <a16:creationId xmlns:a16="http://schemas.microsoft.com/office/drawing/2014/main" id="{14F91C02-A67C-45BA-8739-9378D09F66CF}"/>
            </a:ext>
          </a:extLst>
        </xdr:cNvPr>
        <xdr:cNvSpPr>
          <a:spLocks noChangeAspect="1" noChangeArrowheads="1"/>
        </xdr:cNvSpPr>
      </xdr:nvSpPr>
      <xdr:spPr bwMode="auto">
        <a:xfrm>
          <a:off x="10637520" y="1280160"/>
          <a:ext cx="304800" cy="301291"/>
        </a:xfrm>
        <a:prstGeom prst="rect">
          <a:avLst/>
        </a:prstGeom>
        <a:noFill/>
        <a:ln w="9525">
          <a:noFill/>
          <a:miter lim="800000"/>
          <a:headEnd/>
          <a:tailEnd/>
        </a:ln>
      </xdr:spPr>
    </xdr:sp>
    <xdr:clientData/>
  </xdr:oneCellAnchor>
  <xdr:oneCellAnchor>
    <xdr:from>
      <xdr:col>1</xdr:col>
      <xdr:colOff>0</xdr:colOff>
      <xdr:row>4</xdr:row>
      <xdr:rowOff>201930</xdr:rowOff>
    </xdr:from>
    <xdr:ext cx="2542674" cy="2907048"/>
    <xdr:pic>
      <xdr:nvPicPr>
        <xdr:cNvPr id="8" name="Picture 761" descr="ANd9GcQKLLOnHdTmBsnGFBY1lDNDZC7LIyxbJmmsjYwC9s_f--yt_Gb4">
          <a:extLst>
            <a:ext uri="{FF2B5EF4-FFF2-40B4-BE49-F238E27FC236}">
              <a16:creationId xmlns:a16="http://schemas.microsoft.com/office/drawing/2014/main" id="{45F45B05-4690-4BD3-81DB-E48DC67E93F1}"/>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36884" y="1276751"/>
          <a:ext cx="2542674" cy="2907048"/>
        </a:xfrm>
        <a:prstGeom prst="rect">
          <a:avLst/>
        </a:prstGeom>
        <a:noFill/>
        <a:ln w="9525">
          <a:noFill/>
          <a:miter lim="800000"/>
          <a:headEnd/>
          <a:tailEnd/>
        </a:ln>
        <a:effectLst>
          <a:outerShdw dist="107763" dir="2700000" algn="ctr" rotWithShape="0">
            <a:srgbClr val="FFFFFF">
              <a:alpha val="50000"/>
            </a:srgbClr>
          </a:outerShdw>
        </a:effectLst>
      </xdr:spPr>
    </xdr:pic>
    <xdr:clientData/>
  </xdr:oneCellAnchor>
  <xdr:twoCellAnchor>
    <xdr:from>
      <xdr:col>1</xdr:col>
      <xdr:colOff>380499</xdr:colOff>
      <xdr:row>5</xdr:row>
      <xdr:rowOff>169445</xdr:rowOff>
    </xdr:from>
    <xdr:to>
      <xdr:col>4</xdr:col>
      <xdr:colOff>323349</xdr:colOff>
      <xdr:row>7</xdr:row>
      <xdr:rowOff>207545</xdr:rowOff>
    </xdr:to>
    <xdr:sp macro="" textlink="">
      <xdr:nvSpPr>
        <xdr:cNvPr id="9" name="Text Box 762">
          <a:extLst>
            <a:ext uri="{FF2B5EF4-FFF2-40B4-BE49-F238E27FC236}">
              <a16:creationId xmlns:a16="http://schemas.microsoft.com/office/drawing/2014/main" id="{86177F86-B0B6-4216-8EB9-3271EE79BF14}"/>
            </a:ext>
          </a:extLst>
        </xdr:cNvPr>
        <xdr:cNvSpPr txBox="1">
          <a:spLocks noChangeArrowheads="1"/>
        </xdr:cNvSpPr>
      </xdr:nvSpPr>
      <xdr:spPr bwMode="auto">
        <a:xfrm>
          <a:off x="715779" y="1449605"/>
          <a:ext cx="1794510" cy="586740"/>
        </a:xfrm>
        <a:prstGeom prst="rect">
          <a:avLst/>
        </a:prstGeom>
        <a:noFill/>
        <a:ln>
          <a:noFill/>
        </a:ln>
      </xdr:spPr>
      <xdr:txBody>
        <a:bodyPr vertOverflow="clip" wrap="square" lIns="45720" tIns="27432" rIns="45720" bIns="27432" anchor="ctr" upright="1"/>
        <a:lstStyle/>
        <a:p>
          <a:pPr algn="ctr" rtl="0">
            <a:defRPr sz="1000"/>
          </a:pPr>
          <a:r>
            <a:rPr lang="ja-JP" altLang="en-US" sz="2000" b="1" i="0" u="none" strike="noStrike" baseline="0">
              <a:solidFill>
                <a:srgbClr val="FFFF00"/>
              </a:solidFill>
              <a:latin typeface="ＭＳ Ｐゴシック"/>
              <a:ea typeface="ＭＳ Ｐゴシック"/>
            </a:rPr>
            <a:t>黄色ブドウ球菌</a:t>
          </a:r>
        </a:p>
      </xdr:txBody>
    </xdr:sp>
    <xdr:clientData/>
  </xdr:twoCellAnchor>
  <xdr:oneCellAnchor>
    <xdr:from>
      <xdr:col>1</xdr:col>
      <xdr:colOff>590550</xdr:colOff>
      <xdr:row>8</xdr:row>
      <xdr:rowOff>238125</xdr:rowOff>
    </xdr:from>
    <xdr:ext cx="1414713" cy="1312946"/>
    <xdr:pic>
      <xdr:nvPicPr>
        <xdr:cNvPr id="10" name="Picture 763" descr="ANd9GcRxw52olZXnPm9F6AulgMkF0Ba-fYsWWFlaZVkEb_RxA6C-QjJz_A">
          <a:extLst>
            <a:ext uri="{FF2B5EF4-FFF2-40B4-BE49-F238E27FC236}">
              <a16:creationId xmlns:a16="http://schemas.microsoft.com/office/drawing/2014/main" id="{A7B87347-99E1-4EC3-88C3-868FDB872506}"/>
            </a:ext>
          </a:extLst>
        </xdr:cNvPr>
        <xdr:cNvPicPr>
          <a:picLocks noChangeAspect="1" noChangeArrowheads="1"/>
        </xdr:cNvPicPr>
      </xdr:nvPicPr>
      <xdr:blipFill>
        <a:blip xmlns:r="http://schemas.openxmlformats.org/officeDocument/2006/relationships" r:embed="rId6" cstate="print"/>
        <a:srcRect r="52640"/>
        <a:stretch>
          <a:fillRect/>
        </a:stretch>
      </xdr:blipFill>
      <xdr:spPr bwMode="auto">
        <a:xfrm>
          <a:off x="925830" y="2341245"/>
          <a:ext cx="1414713" cy="1312946"/>
        </a:xfrm>
        <a:prstGeom prst="rect">
          <a:avLst/>
        </a:prstGeom>
        <a:noFill/>
        <a:ln w="9525">
          <a:noFill/>
          <a:miter lim="800000"/>
          <a:headEnd/>
          <a:tailEnd/>
        </a:ln>
      </xdr:spPr>
    </xdr:pic>
    <xdr:clientData/>
  </xdr:oneCellAnchor>
  <xdr:twoCellAnchor>
    <xdr:from>
      <xdr:col>2</xdr:col>
      <xdr:colOff>257175</xdr:colOff>
      <xdr:row>11</xdr:row>
      <xdr:rowOff>159920</xdr:rowOff>
    </xdr:from>
    <xdr:to>
      <xdr:col>3</xdr:col>
      <xdr:colOff>542925</xdr:colOff>
      <xdr:row>12</xdr:row>
      <xdr:rowOff>377491</xdr:rowOff>
    </xdr:to>
    <xdr:sp macro="" textlink="">
      <xdr:nvSpPr>
        <xdr:cNvPr id="11" name="Text Box 764">
          <a:extLst>
            <a:ext uri="{FF2B5EF4-FFF2-40B4-BE49-F238E27FC236}">
              <a16:creationId xmlns:a16="http://schemas.microsoft.com/office/drawing/2014/main" id="{226C1AC5-99D0-469F-9081-37DA12B20120}"/>
            </a:ext>
          </a:extLst>
        </xdr:cNvPr>
        <xdr:cNvSpPr txBox="1">
          <a:spLocks noChangeArrowheads="1"/>
        </xdr:cNvSpPr>
      </xdr:nvSpPr>
      <xdr:spPr bwMode="auto">
        <a:xfrm>
          <a:off x="1211680" y="3248025"/>
          <a:ext cx="903371" cy="490287"/>
        </a:xfrm>
        <a:prstGeom prst="rect">
          <a:avLst/>
        </a:prstGeom>
        <a:noFill/>
        <a:ln>
          <a:noFill/>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毛穴、汗腺</a:t>
          </a:r>
        </a:p>
      </xdr:txBody>
    </xdr:sp>
    <xdr:clientData/>
  </xdr:twoCellAnchor>
  <xdr:oneCellAnchor>
    <xdr:from>
      <xdr:col>8</xdr:col>
      <xdr:colOff>0</xdr:colOff>
      <xdr:row>16</xdr:row>
      <xdr:rowOff>0</xdr:rowOff>
    </xdr:from>
    <xdr:ext cx="304800" cy="301793"/>
    <xdr:sp macro="" textlink="">
      <xdr:nvSpPr>
        <xdr:cNvPr id="1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EC16BFA8-E1F0-40C9-8A07-2BECB6DEA368}"/>
            </a:ext>
          </a:extLst>
        </xdr:cNvPr>
        <xdr:cNvSpPr>
          <a:spLocks noChangeAspect="1" noChangeArrowheads="1"/>
        </xdr:cNvSpPr>
      </xdr:nvSpPr>
      <xdr:spPr bwMode="auto">
        <a:xfrm>
          <a:off x="4655820" y="4526280"/>
          <a:ext cx="304800" cy="301793"/>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495544</xdr:colOff>
      <xdr:row>47</xdr:row>
      <xdr:rowOff>144457</xdr:rowOff>
    </xdr:from>
    <xdr:ext cx="4397692"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644897" y="8093163"/>
          <a:ext cx="4397692" cy="261674"/>
        </a:xfrm>
        <a:prstGeom prst="rect">
          <a:avLst/>
        </a:prstGeom>
      </xdr:spPr>
    </xdr:pic>
    <xdr:clientData/>
  </xdr:oneCellAnchor>
  <xdr:twoCellAnchor>
    <xdr:from>
      <xdr:col>18</xdr:col>
      <xdr:colOff>196921</xdr:colOff>
      <xdr:row>24</xdr:row>
      <xdr:rowOff>8562</xdr:rowOff>
    </xdr:from>
    <xdr:to>
      <xdr:col>22</xdr:col>
      <xdr:colOff>8562</xdr:colOff>
      <xdr:row>44</xdr:row>
      <xdr:rowOff>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1660989" cy="3476090"/>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30398</xdr:colOff>
      <xdr:row>24</xdr:row>
      <xdr:rowOff>28447</xdr:rowOff>
    </xdr:from>
    <xdr:to>
      <xdr:col>8</xdr:col>
      <xdr:colOff>376719</xdr:colOff>
      <xdr:row>41</xdr:row>
      <xdr:rowOff>145551</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91050" y="4086739"/>
          <a:ext cx="2195669" cy="3088048"/>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14</xdr:row>
      <xdr:rowOff>0</xdr:rowOff>
    </xdr:from>
    <xdr:to>
      <xdr:col>2</xdr:col>
      <xdr:colOff>4053841</xdr:colOff>
      <xdr:row>32</xdr:row>
      <xdr:rowOff>112391</xdr:rowOff>
    </xdr:to>
    <xdr:pic>
      <xdr:nvPicPr>
        <xdr:cNvPr id="4" name="図 3">
          <a:extLst>
            <a:ext uri="{FF2B5EF4-FFF2-40B4-BE49-F238E27FC236}">
              <a16:creationId xmlns:a16="http://schemas.microsoft.com/office/drawing/2014/main" id="{8691DCC3-0EDC-3D68-9A81-E10AF412431B}"/>
            </a:ext>
          </a:extLst>
        </xdr:cNvPr>
        <xdr:cNvPicPr>
          <a:picLocks noChangeAspect="1"/>
        </xdr:cNvPicPr>
      </xdr:nvPicPr>
      <xdr:blipFill>
        <a:blip xmlns:r="http://schemas.openxmlformats.org/officeDocument/2006/relationships" r:embed="rId2"/>
        <a:stretch>
          <a:fillRect/>
        </a:stretch>
      </xdr:blipFill>
      <xdr:spPr>
        <a:xfrm>
          <a:off x="2110741" y="7406640"/>
          <a:ext cx="4053840" cy="32594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43</xdr:row>
      <xdr:rowOff>0</xdr:rowOff>
    </xdr:from>
    <xdr:to>
      <xdr:col>2</xdr:col>
      <xdr:colOff>5645728</xdr:colOff>
      <xdr:row>45</xdr:row>
      <xdr:rowOff>114133</xdr:rowOff>
    </xdr:to>
    <xdr:pic>
      <xdr:nvPicPr>
        <xdr:cNvPr id="3" name="図 2">
          <a:extLst>
            <a:ext uri="{FF2B5EF4-FFF2-40B4-BE49-F238E27FC236}">
              <a16:creationId xmlns:a16="http://schemas.microsoft.com/office/drawing/2014/main" id="{5F8DD5A0-32E4-3027-B750-DDFD49C25475}"/>
            </a:ext>
          </a:extLst>
        </xdr:cNvPr>
        <xdr:cNvPicPr>
          <a:picLocks noChangeAspect="1"/>
        </xdr:cNvPicPr>
      </xdr:nvPicPr>
      <xdr:blipFill>
        <a:blip xmlns:r="http://schemas.openxmlformats.org/officeDocument/2006/relationships" r:embed="rId1"/>
        <a:stretch>
          <a:fillRect/>
        </a:stretch>
      </xdr:blipFill>
      <xdr:spPr>
        <a:xfrm>
          <a:off x="2826327" y="12753109"/>
          <a:ext cx="5645728" cy="61289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2:E43" totalsRowShown="0" headerRowDxfId="13" dataDxfId="11" headerRowBorderDxfId="12" tableBorderDxfId="10" totalsRowBorderDxfId="9" headerRowCellStyle="標準 2">
  <autoFilter ref="C42:E43"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kenko-media.com/health_idst/archives/19407" TargetMode="External"/><Relationship Id="rId2" Type="http://schemas.openxmlformats.org/officeDocument/2006/relationships/hyperlink" Target="https://www.kenko-media.com/health_idst/archives/19409" TargetMode="External"/><Relationship Id="rId1" Type="http://schemas.openxmlformats.org/officeDocument/2006/relationships/hyperlink" Target="https://www.jc-press.com/?p=10924" TargetMode="External"/><Relationship Id="rId5" Type="http://schemas.openxmlformats.org/officeDocument/2006/relationships/printerSettings" Target="../printerSettings/printerSettings10.bin"/><Relationship Id="rId4" Type="http://schemas.openxmlformats.org/officeDocument/2006/relationships/hyperlink" Target="https://www.jc-press.com/?p=1091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recall-plus.jp/info/5017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harma-sc.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himotsuke.co.jp/articles/-/937737?relatedbody" TargetMode="External"/><Relationship Id="rId3" Type="http://schemas.openxmlformats.org/officeDocument/2006/relationships/hyperlink" Target="https://www.pref.fukuoka.lg.jp/press-release/syokuchudoku20240809.html" TargetMode="External"/><Relationship Id="rId7" Type="http://schemas.openxmlformats.org/officeDocument/2006/relationships/hyperlink" Target="https://www.asahi.com/articles/ASS864H5NS86PUZB005M.html" TargetMode="External"/><Relationship Id="rId2" Type="http://schemas.openxmlformats.org/officeDocument/2006/relationships/hyperlink" Target="https://topics.smt.docomo.ne.jp/article/shimotsuke/region/shimotsuke-20240809124004" TargetMode="External"/><Relationship Id="rId1" Type="http://schemas.openxmlformats.org/officeDocument/2006/relationships/hyperlink" Target="https://www.city.kobe.lg.jp/a99427/683712141569.html" TargetMode="External"/><Relationship Id="rId6" Type="http://schemas.openxmlformats.org/officeDocument/2006/relationships/hyperlink" Target="https://www.metro.tokyo.lg.jp/tosei/hodohappyo/press/2024/08/07/04.html" TargetMode="External"/><Relationship Id="rId11" Type="http://schemas.openxmlformats.org/officeDocument/2006/relationships/printerSettings" Target="../printerSettings/printerSettings5.bin"/><Relationship Id="rId5" Type="http://schemas.openxmlformats.org/officeDocument/2006/relationships/hyperlink" Target="https://www.abn-tv.co.jp/news-abn/?detail=00038488" TargetMode="External"/><Relationship Id="rId10" Type="http://schemas.openxmlformats.org/officeDocument/2006/relationships/hyperlink" Target="https://www.jc-press.com/?p=10936" TargetMode="External"/><Relationship Id="rId4" Type="http://schemas.openxmlformats.org/officeDocument/2006/relationships/hyperlink" Target="https://www.city.hakodate.hokkaido.jp/docs/2024080600125/" TargetMode="External"/><Relationship Id="rId9" Type="http://schemas.openxmlformats.org/officeDocument/2006/relationships/hyperlink" Target="https://news.goo.ne.jp/article/yomiuri/nation/20240805-567-OYT1T50275.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k.co.kr/jp/world/11087486" TargetMode="External"/><Relationship Id="rId3" Type="http://schemas.openxmlformats.org/officeDocument/2006/relationships/hyperlink" Target="https://jp.reuters.com/markets/global-markets/5XUBESXDZFOUBDGX2M5ZRYI4JI-2024-08-05/" TargetMode="External"/><Relationship Id="rId7" Type="http://schemas.openxmlformats.org/officeDocument/2006/relationships/hyperlink" Target="https://news.yahoo.co.jp/articles/aa328bbd4d0f4e96491fa07ecd2b2bc752f04bd1" TargetMode="External"/><Relationship Id="rId2" Type="http://schemas.openxmlformats.org/officeDocument/2006/relationships/hyperlink" Target="https://www.jetro.go.jp/biz/areareports/2024/ec4a414fcc5f8d22.html" TargetMode="External"/><Relationship Id="rId1" Type="http://schemas.openxmlformats.org/officeDocument/2006/relationships/hyperlink" Target="https://www.jetro.go.jp/biznews/2024/08/ce9b807e390532e2.html" TargetMode="External"/><Relationship Id="rId6" Type="http://schemas.openxmlformats.org/officeDocument/2006/relationships/hyperlink" Target="https://news.nissyoku.co.jp/news/kubo20240806020617982" TargetMode="External"/><Relationship Id="rId11" Type="http://schemas.openxmlformats.org/officeDocument/2006/relationships/printerSettings" Target="../printerSettings/printerSettings6.bin"/><Relationship Id="rId5" Type="http://schemas.openxmlformats.org/officeDocument/2006/relationships/hyperlink" Target="https://news.yahoo.co.jp/articles/14118b86b7d29a9175b6109421924c9e69589e59" TargetMode="External"/><Relationship Id="rId10" Type="http://schemas.openxmlformats.org/officeDocument/2006/relationships/hyperlink" Target="https://www.jetro.go.jp/biznews/2024/08/210bbc4e2a897f5d.html" TargetMode="External"/><Relationship Id="rId4" Type="http://schemas.openxmlformats.org/officeDocument/2006/relationships/hyperlink" Target="https://voi.id/ja/news/405235" TargetMode="External"/><Relationship Id="rId9" Type="http://schemas.openxmlformats.org/officeDocument/2006/relationships/hyperlink" Target="https://www.jetro.go.jp/biznews/2024/08/43f9edc19495aff4.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31"/>
  <sheetViews>
    <sheetView view="pageBreakPreview" zoomScale="45" zoomScaleNormal="100" zoomScaleSheetLayoutView="45" workbookViewId="0">
      <selection activeCell="AJ30" sqref="AJ30"/>
    </sheetView>
  </sheetViews>
  <sheetFormatPr defaultRowHeight="13.2"/>
  <cols>
    <col min="11" max="11" width="4.21875" customWidth="1"/>
    <col min="12" max="12" width="5.33203125" customWidth="1"/>
    <col min="13" max="15" width="8.88671875" customWidth="1"/>
    <col min="16" max="16" width="0.21875" customWidth="1"/>
    <col min="17" max="17" width="9.33203125" customWidth="1"/>
  </cols>
  <sheetData>
    <row r="1" spans="1:28">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row>
    <row r="2" spans="1:28">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row>
    <row r="3" spans="1:28">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8">
      <c r="A4" s="66"/>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8">
      <c r="A5" s="66"/>
      <c r="B5" s="66"/>
      <c r="C5" s="66"/>
      <c r="D5" s="66"/>
      <c r="E5" s="66"/>
      <c r="F5" s="66"/>
      <c r="G5" s="66"/>
      <c r="H5" s="66"/>
      <c r="I5" s="66"/>
      <c r="J5" s="66"/>
      <c r="K5" s="66"/>
      <c r="L5" s="66"/>
      <c r="M5" s="66"/>
      <c r="N5" s="66"/>
      <c r="O5" s="66"/>
      <c r="P5" s="66"/>
      <c r="Q5" s="66"/>
    </row>
    <row r="6" spans="1:28">
      <c r="A6" s="66"/>
      <c r="B6" s="66"/>
      <c r="C6" s="66"/>
      <c r="D6" s="66"/>
      <c r="E6" s="66"/>
      <c r="F6" s="66"/>
      <c r="G6" s="66"/>
      <c r="H6" s="66"/>
      <c r="I6" s="66"/>
      <c r="J6" s="66"/>
      <c r="K6" s="66"/>
      <c r="L6" s="66"/>
      <c r="M6" s="66"/>
      <c r="N6" s="66"/>
      <c r="O6" s="66"/>
      <c r="P6" s="66"/>
      <c r="Q6" s="66"/>
    </row>
    <row r="7" spans="1:28">
      <c r="A7" s="66"/>
      <c r="B7" s="66"/>
      <c r="C7" s="66"/>
      <c r="D7" s="66"/>
      <c r="E7" s="66"/>
      <c r="F7" s="66"/>
      <c r="G7" s="66"/>
      <c r="H7" s="66"/>
      <c r="I7" s="66"/>
      <c r="J7" s="66"/>
      <c r="K7" s="66"/>
      <c r="L7" s="66"/>
      <c r="M7" s="66"/>
      <c r="N7" s="66"/>
      <c r="O7" s="66"/>
      <c r="P7" s="66"/>
      <c r="Q7" s="66"/>
    </row>
    <row r="8" spans="1:28">
      <c r="A8" s="66"/>
      <c r="B8" s="66"/>
      <c r="C8" s="66"/>
      <c r="D8" s="66"/>
      <c r="E8" s="66"/>
      <c r="F8" s="66"/>
      <c r="G8" s="66"/>
      <c r="H8" s="66"/>
      <c r="I8" s="66"/>
      <c r="J8" s="66"/>
      <c r="K8" s="66"/>
      <c r="L8" s="66"/>
      <c r="M8" s="66"/>
      <c r="N8" s="66"/>
      <c r="O8" s="66"/>
      <c r="P8" s="66"/>
      <c r="Q8" s="66"/>
    </row>
    <row r="9" spans="1:28">
      <c r="A9" s="66"/>
      <c r="B9" s="66"/>
      <c r="C9" s="66"/>
      <c r="D9" s="66"/>
      <c r="E9" s="66"/>
      <c r="F9" s="66"/>
      <c r="G9" s="66"/>
      <c r="H9" s="66"/>
      <c r="I9" s="66"/>
      <c r="J9" s="66"/>
      <c r="K9" s="66"/>
      <c r="L9" s="66"/>
      <c r="M9" s="66"/>
      <c r="N9" s="66"/>
      <c r="O9" s="66"/>
      <c r="P9" s="66"/>
      <c r="Q9" s="66"/>
    </row>
    <row r="10" spans="1:28">
      <c r="A10" s="66"/>
      <c r="B10" s="66"/>
      <c r="C10" s="66"/>
      <c r="D10" s="66"/>
      <c r="E10" s="66"/>
      <c r="F10" s="66"/>
      <c r="G10" s="66"/>
      <c r="H10" s="66"/>
      <c r="I10" s="66"/>
      <c r="J10" s="66"/>
      <c r="K10" s="66"/>
      <c r="L10" s="66"/>
      <c r="M10" s="66"/>
      <c r="N10" s="66"/>
      <c r="O10" s="66"/>
      <c r="P10" s="66"/>
      <c r="Q10" s="66"/>
    </row>
    <row r="11" spans="1:28">
      <c r="A11" s="66"/>
      <c r="B11" s="66"/>
      <c r="C11" s="66"/>
      <c r="D11" s="66"/>
      <c r="E11" s="66"/>
      <c r="F11" s="66"/>
      <c r="G11" s="66"/>
      <c r="H11" s="66"/>
      <c r="I11" s="66"/>
      <c r="J11" s="66"/>
      <c r="K11" s="66"/>
      <c r="L11" s="66"/>
      <c r="M11" s="66"/>
      <c r="N11" s="66"/>
      <c r="O11" s="66"/>
      <c r="P11" s="66"/>
      <c r="Q11" s="66"/>
    </row>
    <row r="12" spans="1:28">
      <c r="A12" s="66"/>
      <c r="B12" s="66"/>
      <c r="C12" s="66"/>
      <c r="D12" s="66"/>
      <c r="E12" s="66"/>
      <c r="F12" s="66"/>
      <c r="G12" s="66"/>
      <c r="H12" s="66"/>
      <c r="I12" s="66"/>
      <c r="J12" s="66"/>
      <c r="K12" s="66"/>
      <c r="L12" s="66"/>
      <c r="M12" s="66"/>
      <c r="N12" s="66"/>
      <c r="O12" s="66"/>
      <c r="P12" s="66"/>
      <c r="Q12" s="66"/>
    </row>
    <row r="13" spans="1:28">
      <c r="A13" s="66"/>
      <c r="B13" s="66"/>
      <c r="C13" s="66"/>
      <c r="D13" s="66"/>
      <c r="E13" s="66"/>
      <c r="F13" s="66"/>
      <c r="G13" s="66"/>
      <c r="H13" s="66"/>
      <c r="I13" s="66"/>
      <c r="J13" s="66"/>
      <c r="K13" s="66"/>
      <c r="L13" s="66"/>
      <c r="M13" s="66"/>
      <c r="N13" s="66"/>
      <c r="O13" s="66"/>
      <c r="P13" s="66"/>
      <c r="Q13" s="66"/>
    </row>
    <row r="14" spans="1:28">
      <c r="A14" s="66"/>
      <c r="B14" s="66"/>
      <c r="C14" s="66"/>
      <c r="D14" s="66"/>
      <c r="E14" s="66"/>
      <c r="F14" s="66"/>
      <c r="G14" s="66"/>
      <c r="H14" s="66"/>
      <c r="I14" s="66"/>
      <c r="J14" s="66"/>
      <c r="K14" s="66"/>
      <c r="L14" s="66"/>
      <c r="M14" s="66"/>
      <c r="N14" s="66"/>
      <c r="O14" s="66"/>
      <c r="P14" s="66"/>
      <c r="Q14" s="66"/>
    </row>
    <row r="15" spans="1:28">
      <c r="A15" s="66"/>
      <c r="B15" s="66"/>
      <c r="C15" s="66"/>
      <c r="D15" s="66"/>
      <c r="E15" s="66"/>
      <c r="F15" s="66"/>
      <c r="G15" s="66"/>
      <c r="H15" s="66"/>
      <c r="I15" s="66"/>
      <c r="J15" s="66"/>
      <c r="K15" s="66"/>
    </row>
    <row r="16" spans="1:28">
      <c r="A16" s="66"/>
      <c r="B16" s="66"/>
      <c r="C16" s="66"/>
      <c r="D16" s="66"/>
      <c r="E16" s="66"/>
      <c r="F16" s="66"/>
      <c r="G16" s="66"/>
      <c r="H16" s="66"/>
      <c r="I16" s="66"/>
      <c r="J16" s="66"/>
      <c r="K16" s="66"/>
    </row>
    <row r="17" spans="1:11">
      <c r="A17" s="66"/>
      <c r="B17" s="66"/>
      <c r="C17" s="66"/>
      <c r="D17" s="66"/>
      <c r="E17" s="66"/>
      <c r="F17" s="66"/>
      <c r="G17" s="66"/>
      <c r="H17" s="66"/>
      <c r="I17" s="66"/>
      <c r="J17" s="66"/>
      <c r="K17" s="66"/>
    </row>
    <row r="18" spans="1:11">
      <c r="A18" s="66"/>
      <c r="B18" s="66"/>
      <c r="C18" s="66"/>
      <c r="D18" s="66"/>
      <c r="E18" s="66"/>
      <c r="F18" s="66"/>
      <c r="G18" s="66"/>
      <c r="H18" s="66"/>
      <c r="I18" s="66"/>
      <c r="J18" s="66"/>
      <c r="K18" s="66"/>
    </row>
    <row r="19" spans="1:11">
      <c r="A19" s="66"/>
      <c r="B19" s="66"/>
      <c r="C19" s="66"/>
      <c r="D19" s="66"/>
      <c r="E19" s="66"/>
      <c r="F19" s="66"/>
      <c r="G19" s="66"/>
      <c r="H19" s="66"/>
      <c r="I19" s="66"/>
      <c r="J19" s="66"/>
      <c r="K19" s="66"/>
    </row>
    <row r="20" spans="1:11">
      <c r="A20" s="66"/>
      <c r="B20" s="66"/>
      <c r="C20" s="66"/>
      <c r="D20" s="66"/>
      <c r="E20" s="66"/>
      <c r="F20" s="66"/>
      <c r="G20" s="66"/>
      <c r="H20" s="66"/>
      <c r="I20" s="66"/>
      <c r="J20" s="66"/>
      <c r="K20" s="66"/>
    </row>
    <row r="21" spans="1:11">
      <c r="A21" s="66"/>
      <c r="B21" s="66"/>
      <c r="C21" s="66"/>
      <c r="D21" s="66"/>
      <c r="E21" s="66"/>
      <c r="F21" s="66"/>
      <c r="G21" s="66"/>
      <c r="H21" s="66"/>
      <c r="I21" s="66"/>
      <c r="J21" s="66"/>
      <c r="K21" s="66"/>
    </row>
    <row r="22" spans="1:11">
      <c r="A22" s="66"/>
      <c r="B22" s="66"/>
      <c r="C22" s="66"/>
      <c r="D22" s="66"/>
      <c r="E22" s="66"/>
      <c r="F22" s="66"/>
      <c r="G22" s="66"/>
      <c r="H22" s="66"/>
      <c r="I22" s="66"/>
      <c r="J22" s="66"/>
      <c r="K22" s="66"/>
    </row>
    <row r="23" spans="1:11">
      <c r="A23" s="66"/>
      <c r="B23" s="66"/>
      <c r="C23" s="66"/>
      <c r="D23" s="66"/>
      <c r="E23" s="66"/>
      <c r="F23" s="66"/>
      <c r="G23" s="66"/>
      <c r="H23" s="66"/>
      <c r="I23" s="66"/>
      <c r="J23" s="66"/>
      <c r="K23" s="66"/>
    </row>
    <row r="24" spans="1:11">
      <c r="A24" s="66"/>
      <c r="B24" s="66"/>
      <c r="C24" s="66"/>
      <c r="D24" s="66"/>
      <c r="E24" s="66"/>
      <c r="F24" s="66"/>
      <c r="G24" s="66"/>
      <c r="H24" s="66"/>
      <c r="I24" s="66"/>
      <c r="J24" s="66"/>
      <c r="K24" s="66"/>
    </row>
    <row r="25" spans="1:11">
      <c r="A25" s="66"/>
      <c r="B25" s="66"/>
      <c r="C25" s="66"/>
      <c r="D25" s="66"/>
      <c r="E25" s="66"/>
      <c r="F25" s="66"/>
      <c r="G25" s="66"/>
      <c r="H25" s="66"/>
      <c r="I25" s="66"/>
      <c r="J25" s="66"/>
      <c r="K25" s="66"/>
    </row>
    <row r="26" spans="1:11">
      <c r="A26" s="66"/>
      <c r="B26" s="66"/>
      <c r="C26" s="66"/>
      <c r="D26" s="66"/>
      <c r="E26" s="66"/>
      <c r="F26" s="66"/>
      <c r="G26" s="66"/>
      <c r="H26" s="66"/>
      <c r="I26" s="66"/>
      <c r="J26" s="66"/>
      <c r="K26" s="66"/>
    </row>
    <row r="27" spans="1:11">
      <c r="A27" s="66"/>
      <c r="B27" s="66"/>
      <c r="C27" s="66"/>
      <c r="D27" s="66"/>
      <c r="E27" s="66"/>
      <c r="F27" s="66"/>
      <c r="G27" s="66"/>
      <c r="H27" s="66"/>
      <c r="I27" s="66"/>
      <c r="J27" s="66"/>
      <c r="K27" s="66"/>
    </row>
    <row r="28" spans="1:11">
      <c r="A28" s="66"/>
      <c r="B28" s="66"/>
      <c r="C28" s="66"/>
      <c r="D28" s="66"/>
      <c r="E28" s="66"/>
      <c r="F28" s="66"/>
      <c r="G28" s="66"/>
      <c r="H28" s="66"/>
      <c r="I28" s="66"/>
      <c r="J28" s="66"/>
      <c r="K28" s="66"/>
    </row>
    <row r="29" spans="1:11">
      <c r="A29" s="66"/>
      <c r="B29" s="66"/>
      <c r="C29" s="66"/>
      <c r="D29" s="66"/>
      <c r="E29" s="66"/>
      <c r="F29" s="66"/>
      <c r="G29" s="66"/>
      <c r="H29" s="66"/>
      <c r="I29" s="66"/>
      <c r="J29" s="66"/>
      <c r="K29" s="66"/>
    </row>
    <row r="30" spans="1:11">
      <c r="A30" s="66"/>
      <c r="B30" s="66"/>
      <c r="C30" s="66"/>
      <c r="D30" s="66"/>
      <c r="E30" s="66"/>
      <c r="F30" s="66"/>
      <c r="G30" s="66"/>
      <c r="H30" s="66"/>
      <c r="I30" s="66"/>
      <c r="J30" s="66"/>
      <c r="K30" s="66"/>
    </row>
    <row r="31" spans="1:11">
      <c r="A31" s="66"/>
      <c r="B31" s="66"/>
      <c r="C31" s="66"/>
      <c r="D31" s="66"/>
      <c r="E31" s="66"/>
      <c r="F31" s="66"/>
      <c r="G31" s="66"/>
      <c r="H31" s="66"/>
      <c r="I31" s="66"/>
      <c r="J31" s="66"/>
      <c r="K31" s="66"/>
    </row>
  </sheetData>
  <sheetProtection formatCells="0" formatColumns="0" formatRows="0" insertColumns="0" insertRows="0" insertHyperlinks="0" deleteColumns="0" deleteRows="0" sort="0" autoFilter="0" pivotTables="0"/>
  <phoneticPr fontId="84"/>
  <pageMargins left="0.7" right="0.7" top="0.75" bottom="0.75" header="0.3" footer="0.3"/>
  <pageSetup paperSize="9" scale="2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9"/>
  <sheetViews>
    <sheetView view="pageBreakPreview" zoomScale="110" zoomScaleNormal="100" zoomScaleSheetLayoutView="110" workbookViewId="0">
      <selection activeCell="A38" sqref="A38:XFD40"/>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58" t="s">
        <v>242</v>
      </c>
      <c r="B1" s="491" t="s">
        <v>243</v>
      </c>
      <c r="C1" s="459" t="s">
        <v>216</v>
      </c>
      <c r="D1" s="460" t="s">
        <v>188</v>
      </c>
      <c r="E1" s="461" t="s">
        <v>189</v>
      </c>
    </row>
    <row r="2" spans="1:5" ht="23.4" customHeight="1">
      <c r="A2" s="552" t="s">
        <v>305</v>
      </c>
      <c r="B2" s="553" t="s">
        <v>352</v>
      </c>
      <c r="C2" s="554" t="s">
        <v>362</v>
      </c>
      <c r="D2" s="555">
        <v>45513</v>
      </c>
      <c r="E2" s="556">
        <v>45513</v>
      </c>
    </row>
    <row r="3" spans="1:5" ht="23.4" customHeight="1">
      <c r="A3" s="511" t="s">
        <v>305</v>
      </c>
      <c r="B3" s="512" t="s">
        <v>353</v>
      </c>
      <c r="C3" s="513" t="s">
        <v>363</v>
      </c>
      <c r="D3" s="514">
        <v>45513</v>
      </c>
      <c r="E3" s="515">
        <v>45513</v>
      </c>
    </row>
    <row r="4" spans="1:5" ht="23.4" customHeight="1">
      <c r="A4" s="547" t="s">
        <v>324</v>
      </c>
      <c r="B4" s="548" t="s">
        <v>354</v>
      </c>
      <c r="C4" s="549" t="s">
        <v>364</v>
      </c>
      <c r="D4" s="550">
        <v>45512</v>
      </c>
      <c r="E4" s="551">
        <v>45513</v>
      </c>
    </row>
    <row r="5" spans="1:5" ht="23.4" customHeight="1">
      <c r="A5" s="521" t="s">
        <v>305</v>
      </c>
      <c r="B5" s="522" t="s">
        <v>355</v>
      </c>
      <c r="C5" s="523" t="s">
        <v>365</v>
      </c>
      <c r="D5" s="524">
        <v>45512</v>
      </c>
      <c r="E5" s="525">
        <v>45513</v>
      </c>
    </row>
    <row r="6" spans="1:5" ht="23.4" customHeight="1">
      <c r="A6" s="547" t="s">
        <v>324</v>
      </c>
      <c r="B6" s="548" t="s">
        <v>356</v>
      </c>
      <c r="C6" s="549" t="s">
        <v>366</v>
      </c>
      <c r="D6" s="550">
        <v>45512</v>
      </c>
      <c r="E6" s="551">
        <v>45513</v>
      </c>
    </row>
    <row r="7" spans="1:5" ht="23.4" customHeight="1">
      <c r="A7" s="511" t="s">
        <v>305</v>
      </c>
      <c r="B7" s="512" t="s">
        <v>357</v>
      </c>
      <c r="C7" s="513" t="s">
        <v>367</v>
      </c>
      <c r="D7" s="514">
        <v>45512</v>
      </c>
      <c r="E7" s="515">
        <v>45513</v>
      </c>
    </row>
    <row r="8" spans="1:5" ht="23.4" customHeight="1">
      <c r="A8" s="511" t="s">
        <v>305</v>
      </c>
      <c r="B8" s="512" t="s">
        <v>358</v>
      </c>
      <c r="C8" s="513" t="s">
        <v>368</v>
      </c>
      <c r="D8" s="514">
        <v>45511</v>
      </c>
      <c r="E8" s="515">
        <v>45512</v>
      </c>
    </row>
    <row r="9" spans="1:5" ht="23.4" customHeight="1">
      <c r="A9" s="462" t="s">
        <v>305</v>
      </c>
      <c r="B9" s="463" t="s">
        <v>359</v>
      </c>
      <c r="C9" s="464" t="s">
        <v>369</v>
      </c>
      <c r="D9" s="465">
        <v>45511</v>
      </c>
      <c r="E9" s="466">
        <v>45512</v>
      </c>
    </row>
    <row r="10" spans="1:5" ht="23.4" customHeight="1">
      <c r="A10" s="537" t="s">
        <v>305</v>
      </c>
      <c r="B10" s="538" t="s">
        <v>360</v>
      </c>
      <c r="C10" s="539" t="s">
        <v>370</v>
      </c>
      <c r="D10" s="540">
        <v>45511</v>
      </c>
      <c r="E10" s="541">
        <v>45512</v>
      </c>
    </row>
    <row r="11" spans="1:5" ht="23.4" customHeight="1">
      <c r="A11" s="511" t="s">
        <v>324</v>
      </c>
      <c r="B11" s="512" t="s">
        <v>361</v>
      </c>
      <c r="C11" s="513" t="s">
        <v>371</v>
      </c>
      <c r="D11" s="514">
        <v>45511</v>
      </c>
      <c r="E11" s="515">
        <v>45512</v>
      </c>
    </row>
    <row r="12" spans="1:5" ht="23.4" customHeight="1">
      <c r="A12" s="511" t="s">
        <v>305</v>
      </c>
      <c r="B12" s="512" t="s">
        <v>335</v>
      </c>
      <c r="C12" s="513" t="s">
        <v>372</v>
      </c>
      <c r="D12" s="514">
        <v>45511</v>
      </c>
      <c r="E12" s="515">
        <v>45512</v>
      </c>
    </row>
    <row r="13" spans="1:5" ht="23.4" customHeight="1">
      <c r="A13" s="462" t="s">
        <v>305</v>
      </c>
      <c r="B13" s="463" t="s">
        <v>338</v>
      </c>
      <c r="C13" s="464" t="s">
        <v>373</v>
      </c>
      <c r="D13" s="465">
        <v>45511</v>
      </c>
      <c r="E13" s="466">
        <v>45512</v>
      </c>
    </row>
    <row r="14" spans="1:5" ht="23.4" customHeight="1">
      <c r="A14" s="542" t="s">
        <v>305</v>
      </c>
      <c r="B14" s="543" t="s">
        <v>339</v>
      </c>
      <c r="C14" s="544" t="s">
        <v>374</v>
      </c>
      <c r="D14" s="545">
        <v>45511</v>
      </c>
      <c r="E14" s="546">
        <v>45512</v>
      </c>
    </row>
    <row r="15" spans="1:5" ht="23.4" customHeight="1">
      <c r="A15" s="537" t="s">
        <v>305</v>
      </c>
      <c r="B15" s="538" t="s">
        <v>340</v>
      </c>
      <c r="C15" s="539" t="s">
        <v>341</v>
      </c>
      <c r="D15" s="540">
        <v>45511</v>
      </c>
      <c r="E15" s="541">
        <v>45511</v>
      </c>
    </row>
    <row r="16" spans="1:5" ht="23.4" customHeight="1">
      <c r="A16" s="521" t="s">
        <v>305</v>
      </c>
      <c r="B16" s="522" t="s">
        <v>342</v>
      </c>
      <c r="C16" s="523" t="s">
        <v>343</v>
      </c>
      <c r="D16" s="524">
        <v>45510</v>
      </c>
      <c r="E16" s="525">
        <v>45511</v>
      </c>
    </row>
    <row r="17" spans="1:5" ht="23.4" customHeight="1">
      <c r="A17" s="511" t="s">
        <v>305</v>
      </c>
      <c r="B17" s="512" t="s">
        <v>344</v>
      </c>
      <c r="C17" s="513" t="s">
        <v>345</v>
      </c>
      <c r="D17" s="514">
        <v>45510</v>
      </c>
      <c r="E17" s="515">
        <v>45511</v>
      </c>
    </row>
    <row r="18" spans="1:5" ht="23.4" customHeight="1">
      <c r="A18" s="511" t="s">
        <v>305</v>
      </c>
      <c r="B18" s="512" t="s">
        <v>346</v>
      </c>
      <c r="C18" s="513" t="s">
        <v>347</v>
      </c>
      <c r="D18" s="514">
        <v>45510</v>
      </c>
      <c r="E18" s="515">
        <v>45511</v>
      </c>
    </row>
    <row r="19" spans="1:5" ht="23.4" customHeight="1">
      <c r="A19" s="462" t="s">
        <v>305</v>
      </c>
      <c r="B19" s="463" t="s">
        <v>348</v>
      </c>
      <c r="C19" s="464" t="s">
        <v>349</v>
      </c>
      <c r="D19" s="465">
        <v>45510</v>
      </c>
      <c r="E19" s="466">
        <v>45511</v>
      </c>
    </row>
    <row r="20" spans="1:5" ht="23.4" customHeight="1">
      <c r="A20" s="511" t="s">
        <v>305</v>
      </c>
      <c r="B20" s="512" t="s">
        <v>350</v>
      </c>
      <c r="C20" s="513" t="s">
        <v>351</v>
      </c>
      <c r="D20" s="514">
        <v>45510</v>
      </c>
      <c r="E20" s="515">
        <v>45511</v>
      </c>
    </row>
    <row r="21" spans="1:5" ht="23.4" customHeight="1">
      <c r="A21" s="462" t="s">
        <v>305</v>
      </c>
      <c r="B21" s="463" t="s">
        <v>318</v>
      </c>
      <c r="C21" s="464" t="s">
        <v>319</v>
      </c>
      <c r="D21" s="465">
        <v>45510</v>
      </c>
      <c r="E21" s="466">
        <v>45511</v>
      </c>
    </row>
    <row r="22" spans="1:5" ht="23.4" customHeight="1">
      <c r="A22" s="511" t="s">
        <v>305</v>
      </c>
      <c r="B22" s="512" t="s">
        <v>320</v>
      </c>
      <c r="C22" s="513" t="s">
        <v>321</v>
      </c>
      <c r="D22" s="514">
        <v>45510</v>
      </c>
      <c r="E22" s="515">
        <v>45511</v>
      </c>
    </row>
    <row r="23" spans="1:5" ht="23.4" customHeight="1">
      <c r="A23" s="462" t="s">
        <v>305</v>
      </c>
      <c r="B23" s="463" t="s">
        <v>322</v>
      </c>
      <c r="C23" s="464" t="s">
        <v>323</v>
      </c>
      <c r="D23" s="465">
        <v>45510</v>
      </c>
      <c r="E23" s="466">
        <v>45511</v>
      </c>
    </row>
    <row r="24" spans="1:5" ht="23.4" customHeight="1">
      <c r="A24" s="532" t="s">
        <v>324</v>
      </c>
      <c r="B24" s="533" t="s">
        <v>325</v>
      </c>
      <c r="C24" s="534" t="s">
        <v>326</v>
      </c>
      <c r="D24" s="535">
        <v>45510</v>
      </c>
      <c r="E24" s="536">
        <v>45511</v>
      </c>
    </row>
    <row r="25" spans="1:5" ht="23.4" customHeight="1">
      <c r="A25" s="526" t="s">
        <v>302</v>
      </c>
      <c r="B25" s="527" t="s">
        <v>327</v>
      </c>
      <c r="C25" s="528" t="s">
        <v>328</v>
      </c>
      <c r="D25" s="529">
        <v>45510</v>
      </c>
      <c r="E25" s="530">
        <v>45511</v>
      </c>
    </row>
    <row r="26" spans="1:5" ht="23.4" customHeight="1">
      <c r="A26" s="516" t="s">
        <v>305</v>
      </c>
      <c r="B26" s="517" t="s">
        <v>329</v>
      </c>
      <c r="C26" s="518" t="s">
        <v>330</v>
      </c>
      <c r="D26" s="519">
        <v>45510</v>
      </c>
      <c r="E26" s="520">
        <v>45511</v>
      </c>
    </row>
    <row r="27" spans="1:5" ht="23.4" customHeight="1">
      <c r="A27" s="526" t="s">
        <v>324</v>
      </c>
      <c r="B27" s="527" t="s">
        <v>331</v>
      </c>
      <c r="C27" s="528" t="s">
        <v>332</v>
      </c>
      <c r="D27" s="529">
        <v>45509</v>
      </c>
      <c r="E27" s="530">
        <v>45510</v>
      </c>
    </row>
    <row r="28" spans="1:5" ht="23.4" customHeight="1">
      <c r="A28" s="532" t="s">
        <v>305</v>
      </c>
      <c r="B28" s="533" t="s">
        <v>333</v>
      </c>
      <c r="C28" s="534" t="s">
        <v>334</v>
      </c>
      <c r="D28" s="535">
        <v>45509</v>
      </c>
      <c r="E28" s="536">
        <v>45510</v>
      </c>
    </row>
    <row r="29" spans="1:5" ht="23.4" customHeight="1">
      <c r="A29" s="526" t="s">
        <v>305</v>
      </c>
      <c r="B29" s="527" t="s">
        <v>335</v>
      </c>
      <c r="C29" s="528" t="s">
        <v>336</v>
      </c>
      <c r="D29" s="529">
        <v>45509</v>
      </c>
      <c r="E29" s="530">
        <v>45510</v>
      </c>
    </row>
    <row r="30" spans="1:5" ht="23.4" customHeight="1">
      <c r="A30" s="516" t="s">
        <v>305</v>
      </c>
      <c r="B30" s="517" t="s">
        <v>335</v>
      </c>
      <c r="C30" s="518" t="s">
        <v>337</v>
      </c>
      <c r="D30" s="519">
        <v>45509</v>
      </c>
      <c r="E30" s="520">
        <v>45509</v>
      </c>
    </row>
    <row r="31" spans="1:5" ht="23.4" customHeight="1">
      <c r="A31" s="508" t="s">
        <v>302</v>
      </c>
      <c r="B31" s="463" t="s">
        <v>303</v>
      </c>
      <c r="C31" s="464" t="s">
        <v>304</v>
      </c>
      <c r="D31" s="465">
        <v>45506</v>
      </c>
      <c r="E31" s="466">
        <v>45509</v>
      </c>
    </row>
    <row r="32" spans="1:5" ht="23.4" customHeight="1">
      <c r="A32" s="463" t="s">
        <v>305</v>
      </c>
      <c r="B32" s="464" t="s">
        <v>306</v>
      </c>
      <c r="C32" s="495" t="s">
        <v>307</v>
      </c>
      <c r="D32" s="466">
        <v>45506</v>
      </c>
      <c r="E32" s="466">
        <v>45509</v>
      </c>
    </row>
    <row r="33" spans="1:11" ht="23.4" customHeight="1">
      <c r="A33" s="553" t="s">
        <v>305</v>
      </c>
      <c r="B33" s="554" t="s">
        <v>308</v>
      </c>
      <c r="C33" s="557" t="s">
        <v>309</v>
      </c>
      <c r="D33" s="556">
        <v>45506</v>
      </c>
      <c r="E33" s="556">
        <v>45509</v>
      </c>
    </row>
    <row r="34" spans="1:11" ht="23.4" customHeight="1">
      <c r="A34" s="463" t="s">
        <v>305</v>
      </c>
      <c r="B34" s="464" t="s">
        <v>310</v>
      </c>
      <c r="C34" s="495" t="s">
        <v>311</v>
      </c>
      <c r="D34" s="466">
        <v>45506</v>
      </c>
      <c r="E34" s="466">
        <v>45509</v>
      </c>
    </row>
    <row r="35" spans="1:11" ht="23.4" customHeight="1">
      <c r="A35" s="522" t="s">
        <v>302</v>
      </c>
      <c r="B35" s="523" t="s">
        <v>312</v>
      </c>
      <c r="C35" s="531" t="s">
        <v>313</v>
      </c>
      <c r="D35" s="525">
        <v>45506</v>
      </c>
      <c r="E35" s="525">
        <v>45509</v>
      </c>
    </row>
    <row r="36" spans="1:11" ht="23.4" customHeight="1">
      <c r="A36" s="522" t="s">
        <v>314</v>
      </c>
      <c r="B36" s="523" t="s">
        <v>315</v>
      </c>
      <c r="C36" s="531" t="s">
        <v>316</v>
      </c>
      <c r="D36" s="525">
        <v>45506</v>
      </c>
      <c r="E36" s="525" t="s">
        <v>317</v>
      </c>
    </row>
    <row r="37" spans="1:11" s="65" customFormat="1" ht="24" customHeight="1">
      <c r="A37" s="463"/>
      <c r="B37" s="464"/>
      <c r="C37" s="495"/>
      <c r="D37" s="466"/>
      <c r="E37" s="466"/>
    </row>
    <row r="38" spans="1:11" s="65" customFormat="1" ht="24" hidden="1" customHeight="1">
      <c r="A38" s="463"/>
      <c r="B38" s="464"/>
      <c r="C38" s="495"/>
      <c r="D38" s="466"/>
      <c r="E38" s="466"/>
    </row>
    <row r="39" spans="1:11" s="65" customFormat="1" ht="24" hidden="1" customHeight="1">
      <c r="A39" s="300"/>
      <c r="B39" s="278"/>
      <c r="C39" s="496"/>
      <c r="D39" s="301"/>
      <c r="E39" s="466"/>
    </row>
    <row r="40" spans="1:11" s="65" customFormat="1" ht="24" hidden="1" customHeight="1">
      <c r="A40" s="492"/>
      <c r="B40" s="492"/>
      <c r="C40" s="492"/>
      <c r="D40" s="492"/>
      <c r="E40" s="492"/>
    </row>
    <row r="41" spans="1:11" s="65" customFormat="1" ht="24" customHeight="1">
      <c r="A41" s="492"/>
      <c r="B41" s="492"/>
      <c r="C41" s="492"/>
      <c r="D41" s="492"/>
      <c r="E41" s="492"/>
    </row>
    <row r="42" spans="1:11" s="65" customFormat="1" ht="24" hidden="1" customHeight="1">
      <c r="A42" s="299"/>
      <c r="B42" s="299"/>
      <c r="C42" s="65" t="s">
        <v>190</v>
      </c>
      <c r="D42" s="494" t="s">
        <v>214</v>
      </c>
      <c r="E42" s="494" t="s">
        <v>215</v>
      </c>
    </row>
    <row r="43" spans="1:11" ht="20.25" customHeight="1">
      <c r="A43" s="25"/>
      <c r="B43" s="26"/>
      <c r="C43" s="467" t="s">
        <v>191</v>
      </c>
      <c r="D43" s="493"/>
      <c r="E43" s="493"/>
      <c r="J43" s="77"/>
      <c r="K43" s="77"/>
    </row>
    <row r="44" spans="1:11" ht="20.25" customHeight="1">
      <c r="A44" s="291" t="s">
        <v>192</v>
      </c>
      <c r="B44" s="292">
        <v>38</v>
      </c>
      <c r="C44" s="154"/>
      <c r="D44" s="27"/>
      <c r="E44" s="27"/>
      <c r="J44" s="77"/>
      <c r="K44" s="77"/>
    </row>
    <row r="45" spans="1:11" ht="20.25" customHeight="1">
      <c r="A45" s="179"/>
      <c r="B45" s="276"/>
      <c r="C45" s="154"/>
      <c r="D45" s="27"/>
      <c r="E45" s="27"/>
      <c r="J45" s="77"/>
      <c r="K45" s="77"/>
    </row>
    <row r="46" spans="1:11" ht="20.25" customHeight="1">
      <c r="A46" s="1"/>
      <c r="B46" s="1"/>
      <c r="C46" s="277"/>
      <c r="D46" s="180"/>
      <c r="E46" s="180"/>
      <c r="J46" s="77"/>
      <c r="K46" s="77"/>
    </row>
    <row r="47" spans="1:11">
      <c r="A47" s="155" t="s">
        <v>193</v>
      </c>
      <c r="B47" s="155"/>
      <c r="C47" s="298"/>
      <c r="D47" s="181"/>
      <c r="E47" s="181"/>
    </row>
    <row r="48" spans="1:11">
      <c r="A48" s="753" t="s">
        <v>194</v>
      </c>
      <c r="B48" s="753"/>
      <c r="C48" s="754"/>
      <c r="D48" s="182"/>
      <c r="E48" s="182"/>
    </row>
    <row r="53" s="1" customFormat="1"/>
    <row r="54" s="1" customFormat="1"/>
    <row r="55" s="1" customFormat="1"/>
    <row r="56" s="1" customFormat="1"/>
    <row r="57" s="1" customFormat="1"/>
    <row r="58" s="1" customFormat="1"/>
    <row r="59" s="1" customFormat="1"/>
  </sheetData>
  <autoFilter ref="A1:E41" xr:uid="{00000000-0001-0000-0800-000000000000}"/>
  <mergeCells count="1">
    <mergeCell ref="A48:C48"/>
  </mergeCells>
  <phoneticPr fontId="29"/>
  <printOptions horizontalCentered="1" verticalCentered="1"/>
  <pageMargins left="0.64" right="0.39" top="0.98425196850393704" bottom="0.7" header="0.51181102362204722" footer="0.51181102362204722"/>
  <pageSetup paperSize="9" scale="32" orientation="landscape" horizontalDpi="300" verticalDpi="300" r:id="rId1"/>
  <headerFooter alignWithMargins="0"/>
  <colBreaks count="1" manualBreakCount="1">
    <brk id="5" max="29" man="1"/>
  </col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0"/>
  <sheetViews>
    <sheetView view="pageBreakPreview" zoomScale="83" zoomScaleNormal="75" zoomScaleSheetLayoutView="83" workbookViewId="0">
      <selection activeCell="C10" sqref="C10"/>
    </sheetView>
  </sheetViews>
  <sheetFormatPr defaultColWidth="9" defaultRowHeight="14.4"/>
  <cols>
    <col min="1" max="1" width="225.33203125" style="4" customWidth="1"/>
    <col min="2" max="2" width="33.109375" style="2" hidden="1" customWidth="1"/>
    <col min="3" max="3" width="23.88671875" style="3" customWidth="1"/>
    <col min="4" max="16384" width="9" style="1"/>
  </cols>
  <sheetData>
    <row r="1" spans="1:3" s="28" customFormat="1" ht="46.2" customHeight="1" thickBot="1">
      <c r="A1" s="498" t="s">
        <v>244</v>
      </c>
      <c r="B1" s="482" t="s">
        <v>127</v>
      </c>
      <c r="C1" s="794" t="s">
        <v>129</v>
      </c>
    </row>
    <row r="2" spans="1:3" ht="46.95" customHeight="1">
      <c r="A2" s="177" t="s">
        <v>424</v>
      </c>
      <c r="B2" s="789"/>
      <c r="C2" s="795">
        <v>45512</v>
      </c>
    </row>
    <row r="3" spans="1:3" ht="80.400000000000006" customHeight="1">
      <c r="A3" s="483" t="s">
        <v>425</v>
      </c>
      <c r="B3" s="790"/>
      <c r="C3" s="796"/>
    </row>
    <row r="4" spans="1:3" ht="34.950000000000003" customHeight="1" thickBot="1">
      <c r="A4" s="484" t="s">
        <v>426</v>
      </c>
      <c r="B4" s="1"/>
      <c r="C4" s="797"/>
    </row>
    <row r="5" spans="1:3" ht="46.95" customHeight="1">
      <c r="A5" s="177" t="s">
        <v>438</v>
      </c>
      <c r="B5" s="789"/>
      <c r="C5" s="795">
        <v>45511</v>
      </c>
    </row>
    <row r="6" spans="1:3" ht="124.2" customHeight="1">
      <c r="A6" s="485" t="s">
        <v>439</v>
      </c>
      <c r="B6" s="790"/>
      <c r="C6" s="796"/>
    </row>
    <row r="7" spans="1:3" ht="34.950000000000003" customHeight="1" thickBot="1">
      <c r="A7" s="484" t="s">
        <v>440</v>
      </c>
      <c r="B7" s="1"/>
      <c r="C7" s="797"/>
    </row>
    <row r="8" spans="1:3" ht="49.2" customHeight="1">
      <c r="A8" s="233" t="s">
        <v>441</v>
      </c>
      <c r="B8" s="789"/>
      <c r="C8" s="795">
        <v>45511</v>
      </c>
    </row>
    <row r="9" spans="1:3" ht="122.4" customHeight="1">
      <c r="A9" s="224" t="s">
        <v>442</v>
      </c>
      <c r="B9" s="790"/>
      <c r="C9" s="796"/>
    </row>
    <row r="10" spans="1:3" ht="38.4" customHeight="1" thickBot="1">
      <c r="A10" s="311" t="s">
        <v>443</v>
      </c>
      <c r="B10" s="1"/>
      <c r="C10" s="798"/>
    </row>
    <row r="11" spans="1:3" ht="43.2" customHeight="1">
      <c r="A11" s="312" t="s">
        <v>444</v>
      </c>
      <c r="B11" s="791"/>
      <c r="C11" s="795">
        <v>45509</v>
      </c>
    </row>
    <row r="12" spans="1:3" ht="144.6" customHeight="1">
      <c r="A12" s="313" t="s">
        <v>445</v>
      </c>
      <c r="B12" s="792"/>
      <c r="C12" s="796"/>
    </row>
    <row r="13" spans="1:3" ht="36" customHeight="1" thickBot="1">
      <c r="A13" s="311" t="s">
        <v>446</v>
      </c>
      <c r="B13" s="1"/>
      <c r="C13" s="798"/>
    </row>
    <row r="14" spans="1:3" s="194" customFormat="1" ht="49.8" hidden="1" customHeight="1">
      <c r="A14" s="486"/>
      <c r="B14" s="793"/>
      <c r="C14" s="795"/>
    </row>
    <row r="15" spans="1:3" ht="49.8" hidden="1" customHeight="1" thickBot="1">
      <c r="A15" s="487"/>
      <c r="B15" s="488"/>
      <c r="C15" s="796"/>
    </row>
    <row r="16" spans="1:3" s="196" customFormat="1" ht="49.8" hidden="1" customHeight="1" thickBot="1">
      <c r="A16" s="195"/>
      <c r="B16" s="314"/>
      <c r="C16" s="798"/>
    </row>
    <row r="17" spans="1:3" ht="38.4" hidden="1" customHeight="1">
      <c r="A17" s="249"/>
      <c r="B17" s="1"/>
      <c r="C17" s="1"/>
    </row>
    <row r="18" spans="1:3" ht="225.6" hidden="1" customHeight="1" thickBot="1">
      <c r="A18" s="489"/>
      <c r="B18" s="1"/>
      <c r="C18" s="1"/>
    </row>
    <row r="19" spans="1:3" ht="64.2" hidden="1" customHeight="1">
      <c r="A19" s="177"/>
      <c r="B19" s="1"/>
      <c r="C19" s="1"/>
    </row>
    <row r="20" spans="1:3" ht="36.75" customHeight="1">
      <c r="A20" s="225"/>
    </row>
    <row r="21" spans="1:3" ht="33" customHeight="1">
      <c r="A21" s="1" t="s">
        <v>208</v>
      </c>
    </row>
    <row r="22" spans="1:3" ht="36.75" customHeight="1">
      <c r="A22" s="1" t="s">
        <v>209</v>
      </c>
    </row>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c r="A30" s="255"/>
    </row>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5">
    <mergeCell ref="C5:C6"/>
    <mergeCell ref="C8:C9"/>
    <mergeCell ref="C11:C12"/>
    <mergeCell ref="C2:C3"/>
    <mergeCell ref="C14:C15"/>
  </mergeCells>
  <phoneticPr fontId="84"/>
  <hyperlinks>
    <hyperlink ref="A4" r:id="rId1" xr:uid="{2EF63F5D-B073-4219-8B4D-CBFFC0120D57}"/>
    <hyperlink ref="A7" r:id="rId2" xr:uid="{D0A0B267-2097-4ADA-B697-921150CFF4EF}"/>
    <hyperlink ref="A10" r:id="rId3" xr:uid="{57F3B898-E93E-4586-94AC-CFDA8D5A6A8C}"/>
    <hyperlink ref="A13" r:id="rId4" xr:uid="{1BE8D441-0EBE-42B1-B3DE-E3D920922E3E}"/>
  </hyperlinks>
  <pageMargins left="0" right="0" top="0.19685039370078741" bottom="0.39370078740157483" header="0" footer="0.19685039370078741"/>
  <pageSetup paperSize="9" scale="41" orientation="portrait"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5"/>
  <sheetViews>
    <sheetView view="pageBreakPreview" zoomScale="89" zoomScaleNormal="100" zoomScaleSheetLayoutView="89" workbookViewId="0">
      <selection activeCell="A5" sqref="A5:N5"/>
    </sheetView>
  </sheetViews>
  <sheetFormatPr defaultColWidth="9" defaultRowHeight="36" customHeight="1"/>
  <cols>
    <col min="1" max="13" width="9" style="1"/>
    <col min="14" max="14" width="104.6640625" style="1" customWidth="1"/>
    <col min="15" max="15" width="26.88671875" style="5" customWidth="1"/>
    <col min="16" max="16384" width="9" style="1"/>
  </cols>
  <sheetData>
    <row r="1" spans="1:16" ht="46.2" customHeight="1" thickBot="1">
      <c r="A1" s="777" t="s">
        <v>245</v>
      </c>
      <c r="B1" s="778"/>
      <c r="C1" s="778"/>
      <c r="D1" s="778"/>
      <c r="E1" s="778"/>
      <c r="F1" s="778"/>
      <c r="G1" s="778"/>
      <c r="H1" s="778"/>
      <c r="I1" s="778"/>
      <c r="J1" s="778"/>
      <c r="K1" s="778"/>
      <c r="L1" s="778"/>
      <c r="M1" s="778"/>
      <c r="N1" s="779"/>
    </row>
    <row r="2" spans="1:16" ht="40.200000000000003" customHeight="1">
      <c r="A2" s="765" t="s">
        <v>415</v>
      </c>
      <c r="B2" s="766"/>
      <c r="C2" s="766"/>
      <c r="D2" s="766"/>
      <c r="E2" s="766"/>
      <c r="F2" s="766"/>
      <c r="G2" s="766"/>
      <c r="H2" s="766"/>
      <c r="I2" s="766"/>
      <c r="J2" s="766"/>
      <c r="K2" s="766"/>
      <c r="L2" s="766"/>
      <c r="M2" s="766"/>
      <c r="N2" s="767"/>
    </row>
    <row r="3" spans="1:16" ht="114.6" customHeight="1" thickBot="1">
      <c r="A3" s="780" t="s">
        <v>416</v>
      </c>
      <c r="B3" s="781"/>
      <c r="C3" s="781"/>
      <c r="D3" s="781"/>
      <c r="E3" s="781"/>
      <c r="F3" s="781"/>
      <c r="G3" s="781"/>
      <c r="H3" s="781"/>
      <c r="I3" s="781"/>
      <c r="J3" s="781"/>
      <c r="K3" s="781"/>
      <c r="L3" s="781"/>
      <c r="M3" s="781"/>
      <c r="N3" s="782"/>
      <c r="P3" s="173"/>
    </row>
    <row r="4" spans="1:16" ht="42.6" customHeight="1" thickBot="1">
      <c r="A4" s="759" t="s">
        <v>417</v>
      </c>
      <c r="B4" s="760"/>
      <c r="C4" s="760"/>
      <c r="D4" s="760"/>
      <c r="E4" s="760"/>
      <c r="F4" s="760"/>
      <c r="G4" s="760"/>
      <c r="H4" s="760"/>
      <c r="I4" s="760"/>
      <c r="J4" s="760"/>
      <c r="K4" s="760"/>
      <c r="L4" s="760"/>
      <c r="M4" s="760"/>
      <c r="N4" s="761"/>
      <c r="O4" s="31"/>
    </row>
    <row r="5" spans="1:16" ht="213" customHeight="1" thickBot="1">
      <c r="A5" s="762" t="s">
        <v>418</v>
      </c>
      <c r="B5" s="763"/>
      <c r="C5" s="763"/>
      <c r="D5" s="763"/>
      <c r="E5" s="763"/>
      <c r="F5" s="763"/>
      <c r="G5" s="763"/>
      <c r="H5" s="763"/>
      <c r="I5" s="763"/>
      <c r="J5" s="763"/>
      <c r="K5" s="763"/>
      <c r="L5" s="763"/>
      <c r="M5" s="763"/>
      <c r="N5" s="764"/>
      <c r="O5" s="31"/>
    </row>
    <row r="6" spans="1:16" ht="41.4" customHeight="1" thickBot="1">
      <c r="A6" s="783" t="s">
        <v>419</v>
      </c>
      <c r="B6" s="784"/>
      <c r="C6" s="784"/>
      <c r="D6" s="784"/>
      <c r="E6" s="784"/>
      <c r="F6" s="784"/>
      <c r="G6" s="784"/>
      <c r="H6" s="784"/>
      <c r="I6" s="784"/>
      <c r="J6" s="784"/>
      <c r="K6" s="784"/>
      <c r="L6" s="784"/>
      <c r="M6" s="784"/>
      <c r="N6" s="785"/>
    </row>
    <row r="7" spans="1:16" ht="205.8" customHeight="1" thickBot="1">
      <c r="A7" s="786" t="s">
        <v>420</v>
      </c>
      <c r="B7" s="787"/>
      <c r="C7" s="787"/>
      <c r="D7" s="787"/>
      <c r="E7" s="787"/>
      <c r="F7" s="787"/>
      <c r="G7" s="787"/>
      <c r="H7" s="787"/>
      <c r="I7" s="787"/>
      <c r="J7" s="787"/>
      <c r="K7" s="787"/>
      <c r="L7" s="787"/>
      <c r="M7" s="787"/>
      <c r="N7" s="788"/>
      <c r="O7" s="30"/>
    </row>
    <row r="8" spans="1:16" ht="47.4" customHeight="1">
      <c r="A8" s="771" t="s">
        <v>422</v>
      </c>
      <c r="B8" s="772"/>
      <c r="C8" s="772"/>
      <c r="D8" s="772"/>
      <c r="E8" s="772"/>
      <c r="F8" s="772"/>
      <c r="G8" s="772"/>
      <c r="H8" s="772"/>
      <c r="I8" s="772"/>
      <c r="J8" s="772"/>
      <c r="K8" s="772"/>
      <c r="L8" s="772"/>
      <c r="M8" s="772"/>
      <c r="N8" s="773"/>
    </row>
    <row r="9" spans="1:16" ht="230.4" customHeight="1" thickBot="1">
      <c r="A9" s="774" t="s">
        <v>423</v>
      </c>
      <c r="B9" s="775"/>
      <c r="C9" s="775"/>
      <c r="D9" s="775"/>
      <c r="E9" s="775"/>
      <c r="F9" s="775"/>
      <c r="G9" s="775"/>
      <c r="H9" s="775"/>
      <c r="I9" s="775"/>
      <c r="J9" s="775"/>
      <c r="K9" s="775"/>
      <c r="L9" s="775"/>
      <c r="M9" s="775"/>
      <c r="N9" s="776"/>
    </row>
    <row r="10" spans="1:16" ht="47.4" hidden="1" customHeight="1">
      <c r="A10" s="765"/>
      <c r="B10" s="766"/>
      <c r="C10" s="766"/>
      <c r="D10" s="766"/>
      <c r="E10" s="766"/>
      <c r="F10" s="766"/>
      <c r="G10" s="766"/>
      <c r="H10" s="766"/>
      <c r="I10" s="766"/>
      <c r="J10" s="766"/>
      <c r="K10" s="766"/>
      <c r="L10" s="766"/>
      <c r="M10" s="766"/>
      <c r="N10" s="767"/>
    </row>
    <row r="11" spans="1:16" ht="232.95" hidden="1" customHeight="1" thickBot="1">
      <c r="A11" s="768"/>
      <c r="B11" s="769"/>
      <c r="C11" s="769"/>
      <c r="D11" s="769"/>
      <c r="E11" s="769"/>
      <c r="F11" s="769"/>
      <c r="G11" s="769"/>
      <c r="H11" s="769"/>
      <c r="I11" s="769"/>
      <c r="J11" s="769"/>
      <c r="K11" s="769"/>
      <c r="L11" s="769"/>
      <c r="M11" s="769"/>
      <c r="N11" s="770"/>
      <c r="P11" s="173"/>
    </row>
    <row r="12" spans="1:16" ht="45.6" hidden="1" customHeight="1">
      <c r="A12" s="771"/>
      <c r="B12" s="772"/>
      <c r="C12" s="772"/>
      <c r="D12" s="772"/>
      <c r="E12" s="772"/>
      <c r="F12" s="772"/>
      <c r="G12" s="772"/>
      <c r="H12" s="772"/>
      <c r="I12" s="772"/>
      <c r="J12" s="772"/>
      <c r="K12" s="772"/>
      <c r="L12" s="772"/>
      <c r="M12" s="772"/>
      <c r="N12" s="773"/>
      <c r="O12" s="1"/>
      <c r="P12" s="261"/>
    </row>
    <row r="13" spans="1:16" ht="205.2" hidden="1" customHeight="1" thickBot="1">
      <c r="A13" s="774"/>
      <c r="B13" s="775"/>
      <c r="C13" s="775"/>
      <c r="D13" s="775"/>
      <c r="E13" s="775"/>
      <c r="F13" s="775"/>
      <c r="G13" s="775"/>
      <c r="H13" s="775"/>
      <c r="I13" s="775"/>
      <c r="J13" s="775"/>
      <c r="K13" s="775"/>
      <c r="L13" s="775"/>
      <c r="M13" s="775"/>
      <c r="N13" s="776"/>
      <c r="O13" s="1"/>
      <c r="P13" s="261"/>
    </row>
    <row r="14" spans="1:16" ht="36" customHeight="1">
      <c r="A14" s="757" t="s">
        <v>421</v>
      </c>
      <c r="B14" s="758"/>
      <c r="C14" s="758"/>
      <c r="D14" s="758"/>
      <c r="E14" s="758"/>
      <c r="F14" s="758"/>
      <c r="G14" s="758"/>
      <c r="H14" s="758"/>
      <c r="I14" s="758"/>
      <c r="J14" s="758"/>
      <c r="K14" s="758"/>
      <c r="L14" s="758"/>
      <c r="M14" s="758"/>
      <c r="N14" s="758"/>
    </row>
    <row r="15" spans="1:16" ht="36" customHeight="1">
      <c r="A15" s="755" t="s">
        <v>194</v>
      </c>
      <c r="B15" s="756"/>
      <c r="C15" s="756"/>
      <c r="D15" s="756"/>
      <c r="E15" s="756"/>
      <c r="F15" s="756"/>
      <c r="G15" s="756"/>
      <c r="H15" s="756"/>
      <c r="I15" s="756"/>
      <c r="J15" s="756"/>
      <c r="K15" s="756"/>
      <c r="L15" s="756"/>
      <c r="M15" s="756"/>
      <c r="N15" s="756"/>
    </row>
  </sheetData>
  <mergeCells count="15">
    <mergeCell ref="A1:N1"/>
    <mergeCell ref="A2:N2"/>
    <mergeCell ref="A8:N8"/>
    <mergeCell ref="A9:N9"/>
    <mergeCell ref="A3:N3"/>
    <mergeCell ref="A6:N6"/>
    <mergeCell ref="A7:N7"/>
    <mergeCell ref="A15:N15"/>
    <mergeCell ref="A14:N14"/>
    <mergeCell ref="A4:N4"/>
    <mergeCell ref="A5:N5"/>
    <mergeCell ref="A10:N10"/>
    <mergeCell ref="A11:N11"/>
    <mergeCell ref="A12:N12"/>
    <mergeCell ref="A13:N13"/>
  </mergeCells>
  <phoneticPr fontId="15"/>
  <hyperlinks>
    <hyperlink ref="A14" r:id="rId1" xr:uid="{8C3F33BA-5F7A-4700-831A-4254B1DC63F4}"/>
  </hyperlinks>
  <pageMargins left="0.7" right="0.7" top="0.75" bottom="0.75" header="0.3" footer="0.3"/>
  <pageSetup paperSize="9" scale="40"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E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67" t="s">
        <v>3</v>
      </c>
      <c r="B3" s="568"/>
      <c r="C3" s="568"/>
      <c r="D3" s="568"/>
      <c r="E3" s="568"/>
      <c r="F3" s="568"/>
      <c r="G3" s="568"/>
      <c r="H3" s="569"/>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+'31　食中毒記事等 '!A2</f>
        <v>足利の飲食店の営業禁止処分解除 カンピロバクターで食中毒が４人発症</v>
      </c>
      <c r="C10" s="102"/>
      <c r="D10" s="104"/>
      <c r="E10" s="102"/>
      <c r="F10" s="105"/>
      <c r="G10" s="103"/>
      <c r="H10" s="103"/>
      <c r="I10" s="61"/>
    </row>
    <row r="11" spans="1:9" ht="15" customHeight="1">
      <c r="A11" s="197" t="s">
        <v>9</v>
      </c>
      <c r="B11" s="102" t="str">
        <f>+'31　ノロウイルス関連情報 '!H72</f>
        <v>管理レベル「1」　</v>
      </c>
      <c r="C11" s="102"/>
      <c r="D11" s="102" t="s">
        <v>10</v>
      </c>
      <c r="E11" s="102"/>
      <c r="F11" s="104">
        <f>+'31　ノロウイルス関連情報 '!G73</f>
        <v>2.79</v>
      </c>
      <c r="G11" s="102" t="str">
        <f>+'31　ノロウイルス関連情報 '!H73</f>
        <v>　：先週より</v>
      </c>
      <c r="H11" s="226">
        <f>+'31　ノロウイルス関連情報 '!I73</f>
        <v>-6.0000000000000053E-2</v>
      </c>
      <c r="I11" s="61"/>
    </row>
    <row r="12" spans="1:9" s="69" customFormat="1" ht="15" customHeight="1">
      <c r="A12" s="106" t="s">
        <v>11</v>
      </c>
      <c r="B12" s="573" t="str">
        <f>+'30　食品表示'!A2</f>
        <v xml:space="preserve">外食の食べ残し 持ち帰り指針策定へ 留意点示し実践促す | WEBニッポン消費者新聞 </v>
      </c>
      <c r="C12" s="573"/>
      <c r="D12" s="573"/>
      <c r="E12" s="573"/>
      <c r="F12" s="573"/>
      <c r="G12" s="573"/>
      <c r="H12" s="107"/>
      <c r="I12" s="68"/>
    </row>
    <row r="13" spans="1:9" ht="15" customHeight="1">
      <c r="A13" s="101" t="s">
        <v>12</v>
      </c>
      <c r="B13" s="573" t="str">
        <f>+'31　残留農薬など'!A2</f>
        <v xml:space="preserve">モモ1検体から基準超える残留農薬検出 JAてんどうが約204キロ自主回収（山形県） </v>
      </c>
      <c r="C13" s="573"/>
      <c r="D13" s="573"/>
      <c r="E13" s="573"/>
      <c r="F13" s="573"/>
      <c r="G13" s="573"/>
      <c r="H13" s="103"/>
      <c r="I13" s="61"/>
    </row>
    <row r="14" spans="1:9" ht="15" customHeight="1">
      <c r="A14" s="101" t="s">
        <v>13</v>
      </c>
      <c r="B14" s="103" t="str">
        <f>+'31 海外情報'!A2</f>
        <v>★日清製粉ウェルナ、海外事業を加速　ベトナムでBtoC参入 - 日本食糧新聞・電子版</v>
      </c>
      <c r="D14" s="103"/>
      <c r="E14" s="103"/>
      <c r="F14" s="103"/>
      <c r="G14" s="103"/>
      <c r="H14" s="103"/>
      <c r="I14" s="61"/>
    </row>
    <row r="15" spans="1:9" ht="15" customHeight="1">
      <c r="A15" s="108" t="s">
        <v>14</v>
      </c>
      <c r="B15" s="109" t="str">
        <f>+'31 海外情報'!A5</f>
        <v xml:space="preserve">★ドイツでホテル崩壊、２人死亡（CNN.co.jp） - Yahoo!ニュース </v>
      </c>
      <c r="C15" s="570" t="s">
        <v>15</v>
      </c>
      <c r="D15" s="570"/>
      <c r="E15" s="570"/>
      <c r="F15" s="570"/>
      <c r="G15" s="570"/>
      <c r="H15" s="571"/>
      <c r="I15" s="61"/>
    </row>
    <row r="16" spans="1:9" ht="15" customHeight="1">
      <c r="A16" s="101" t="s">
        <v>16</v>
      </c>
      <c r="B16" s="102" t="str">
        <f>+'31　感染症情報'!B2</f>
        <v>2024年 第30週（7月22日〜7月28日）</v>
      </c>
      <c r="C16" s="103"/>
      <c r="D16" s="102" t="s">
        <v>17</v>
      </c>
      <c r="E16" s="103"/>
      <c r="F16" s="103"/>
      <c r="G16" s="103"/>
      <c r="H16" s="103"/>
      <c r="I16" s="61"/>
    </row>
    <row r="17" spans="1:16" ht="15" customHeight="1">
      <c r="A17" s="101" t="s">
        <v>18</v>
      </c>
      <c r="B17" s="572" t="str">
        <f>+'31　感染症情報'!B2</f>
        <v>2024年 第30週（7月22日〜7月28日）</v>
      </c>
      <c r="C17" s="572"/>
      <c r="D17" s="572"/>
      <c r="E17" s="572"/>
      <c r="F17" s="572"/>
      <c r="G17" s="572"/>
      <c r="H17" s="103"/>
      <c r="I17" s="61"/>
    </row>
    <row r="18" spans="1:16" ht="15" customHeight="1">
      <c r="A18" s="101" t="s">
        <v>19</v>
      </c>
      <c r="B18" s="165" t="e">
        <f>+#REF!</f>
        <v>#REF!</v>
      </c>
      <c r="C18" s="103"/>
      <c r="D18" s="103"/>
      <c r="E18" s="103"/>
      <c r="F18" s="110"/>
      <c r="G18" s="103"/>
      <c r="H18" s="103"/>
      <c r="I18" s="61"/>
    </row>
    <row r="19" spans="1:16" ht="15" customHeight="1">
      <c r="A19" s="101" t="s">
        <v>20</v>
      </c>
      <c r="B19" s="165" t="s">
        <v>225</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574" t="s">
        <v>25</v>
      </c>
      <c r="B39" s="574"/>
      <c r="C39" s="574"/>
      <c r="D39" s="574"/>
      <c r="E39" s="574"/>
      <c r="F39" s="574"/>
      <c r="G39" s="574"/>
    </row>
    <row r="40" spans="1:9" ht="30.75" customHeight="1">
      <c r="A40" s="578" t="s">
        <v>26</v>
      </c>
      <c r="B40" s="578"/>
      <c r="C40" s="578"/>
      <c r="D40" s="578"/>
      <c r="E40" s="578"/>
      <c r="F40" s="578"/>
      <c r="G40" s="578"/>
    </row>
    <row r="41" spans="1:9" ht="15">
      <c r="A41" s="72"/>
    </row>
    <row r="42" spans="1:9" ht="69.75" customHeight="1">
      <c r="A42" s="576" t="s">
        <v>27</v>
      </c>
      <c r="B42" s="576"/>
      <c r="C42" s="576"/>
      <c r="D42" s="576"/>
      <c r="E42" s="576"/>
      <c r="F42" s="576"/>
      <c r="G42" s="576"/>
    </row>
    <row r="43" spans="1:9" ht="35.25" customHeight="1">
      <c r="A43" s="578" t="s">
        <v>28</v>
      </c>
      <c r="B43" s="578"/>
      <c r="C43" s="578"/>
      <c r="D43" s="578"/>
      <c r="E43" s="578"/>
      <c r="F43" s="578"/>
      <c r="G43" s="578"/>
    </row>
    <row r="44" spans="1:9" ht="59.25" customHeight="1">
      <c r="A44" s="576" t="s">
        <v>29</v>
      </c>
      <c r="B44" s="576"/>
      <c r="C44" s="576"/>
      <c r="D44" s="576"/>
      <c r="E44" s="576"/>
      <c r="F44" s="576"/>
      <c r="G44" s="576"/>
    </row>
    <row r="45" spans="1:9" ht="15">
      <c r="A45" s="73"/>
    </row>
    <row r="46" spans="1:9" ht="27.75" customHeight="1">
      <c r="A46" s="577" t="s">
        <v>30</v>
      </c>
      <c r="B46" s="577"/>
      <c r="C46" s="577"/>
      <c r="D46" s="577"/>
      <c r="E46" s="577"/>
      <c r="F46" s="577"/>
      <c r="G46" s="577"/>
    </row>
    <row r="47" spans="1:9" ht="53.25" customHeight="1">
      <c r="A47" s="575" t="s">
        <v>31</v>
      </c>
      <c r="B47" s="576"/>
      <c r="C47" s="576"/>
      <c r="D47" s="576"/>
      <c r="E47" s="576"/>
      <c r="F47" s="576"/>
      <c r="G47" s="576"/>
    </row>
    <row r="48" spans="1:9" ht="15">
      <c r="A48" s="73"/>
    </row>
    <row r="49" spans="1:7" ht="32.25" customHeight="1">
      <c r="A49" s="577" t="s">
        <v>32</v>
      </c>
      <c r="B49" s="577"/>
      <c r="C49" s="577"/>
      <c r="D49" s="577"/>
      <c r="E49" s="577"/>
      <c r="F49" s="577"/>
      <c r="G49" s="577"/>
    </row>
    <row r="50" spans="1:7" ht="15">
      <c r="A50" s="72"/>
    </row>
    <row r="51" spans="1:7" ht="87" customHeight="1">
      <c r="A51" s="575" t="s">
        <v>33</v>
      </c>
      <c r="B51" s="576"/>
      <c r="C51" s="576"/>
      <c r="D51" s="576"/>
      <c r="E51" s="576"/>
      <c r="F51" s="576"/>
      <c r="G51" s="576"/>
    </row>
    <row r="52" spans="1:7" ht="15">
      <c r="A52" s="73"/>
    </row>
    <row r="53" spans="1:7" ht="32.25" customHeight="1">
      <c r="A53" s="577" t="s">
        <v>34</v>
      </c>
      <c r="B53" s="577"/>
      <c r="C53" s="577"/>
      <c r="D53" s="577"/>
      <c r="E53" s="577"/>
      <c r="F53" s="577"/>
      <c r="G53" s="577"/>
    </row>
    <row r="54" spans="1:7" ht="29.25" customHeight="1">
      <c r="A54" s="576" t="s">
        <v>35</v>
      </c>
      <c r="B54" s="576"/>
      <c r="C54" s="576"/>
      <c r="D54" s="576"/>
      <c r="E54" s="576"/>
      <c r="F54" s="576"/>
      <c r="G54" s="576"/>
    </row>
    <row r="55" spans="1:7" ht="15">
      <c r="A55" s="73"/>
    </row>
    <row r="56" spans="1:7" s="69" customFormat="1" ht="110.25" customHeight="1">
      <c r="A56" s="579" t="s">
        <v>36</v>
      </c>
      <c r="B56" s="580"/>
      <c r="C56" s="580"/>
      <c r="D56" s="580"/>
      <c r="E56" s="580"/>
      <c r="F56" s="580"/>
      <c r="G56" s="580"/>
    </row>
    <row r="57" spans="1:7" ht="34.5" customHeight="1">
      <c r="A57" s="578" t="s">
        <v>37</v>
      </c>
      <c r="B57" s="578"/>
      <c r="C57" s="578"/>
      <c r="D57" s="578"/>
      <c r="E57" s="578"/>
      <c r="F57" s="578"/>
      <c r="G57" s="578"/>
    </row>
    <row r="58" spans="1:7" ht="114" customHeight="1">
      <c r="A58" s="575" t="s">
        <v>38</v>
      </c>
      <c r="B58" s="576"/>
      <c r="C58" s="576"/>
      <c r="D58" s="576"/>
      <c r="E58" s="576"/>
      <c r="F58" s="576"/>
      <c r="G58" s="576"/>
    </row>
    <row r="59" spans="1:7" ht="109.5" customHeight="1">
      <c r="A59" s="576"/>
      <c r="B59" s="576"/>
      <c r="C59" s="576"/>
      <c r="D59" s="576"/>
      <c r="E59" s="576"/>
      <c r="F59" s="576"/>
      <c r="G59" s="576"/>
    </row>
    <row r="60" spans="1:7" ht="15">
      <c r="A60" s="73"/>
    </row>
    <row r="61" spans="1:7" s="70" customFormat="1" ht="57.75" customHeight="1">
      <c r="A61" s="576"/>
      <c r="B61" s="576"/>
      <c r="C61" s="576"/>
      <c r="D61" s="576"/>
      <c r="E61" s="576"/>
      <c r="F61" s="576"/>
      <c r="G61" s="576"/>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N9" sqref="N9"/>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587" t="s">
        <v>41</v>
      </c>
      <c r="J2" s="587"/>
      <c r="K2" s="587"/>
      <c r="L2" s="587"/>
      <c r="M2" s="587"/>
      <c r="N2" s="97"/>
      <c r="P2" s="74"/>
    </row>
    <row r="3" spans="1:16" ht="17.399999999999999">
      <c r="A3" s="305" t="s">
        <v>42</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ht="17.399999999999999">
      <c r="A6" s="117"/>
      <c r="D6" s="115"/>
      <c r="E6" s="118"/>
      <c r="F6" s="118"/>
      <c r="G6" s="46"/>
      <c r="H6" s="204"/>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43</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44</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45</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46</v>
      </c>
    </row>
    <row r="17" spans="1:19" ht="20.25" customHeight="1" thickBot="1">
      <c r="A17" s="647" t="s">
        <v>226</v>
      </c>
      <c r="B17" s="648"/>
      <c r="C17" s="648"/>
      <c r="D17" s="120"/>
      <c r="E17" s="121"/>
      <c r="F17" s="649" t="s">
        <v>227</v>
      </c>
      <c r="G17" s="650"/>
      <c r="H17" s="214"/>
      <c r="I17" s="212"/>
      <c r="J17" s="205"/>
      <c r="K17" s="209"/>
      <c r="L17" s="206"/>
      <c r="M17" s="210"/>
      <c r="N17" s="119" t="s">
        <v>47</v>
      </c>
    </row>
    <row r="18" spans="1:19" ht="39" customHeight="1" thickTop="1">
      <c r="A18" s="651" t="s">
        <v>48</v>
      </c>
      <c r="B18" s="652"/>
      <c r="C18" s="653"/>
      <c r="D18" s="122" t="s">
        <v>49</v>
      </c>
      <c r="E18" s="123"/>
      <c r="F18" s="654" t="s">
        <v>50</v>
      </c>
      <c r="G18" s="655"/>
      <c r="H18" s="200"/>
      <c r="I18" s="212"/>
      <c r="J18" s="200"/>
      <c r="K18" s="209"/>
      <c r="L18" s="209"/>
      <c r="M18" s="210"/>
      <c r="Q18" s="37" t="s">
        <v>3</v>
      </c>
      <c r="S18" s="37" t="s">
        <v>17</v>
      </c>
    </row>
    <row r="19" spans="1:19" ht="30" customHeight="1">
      <c r="A19" s="656" t="s">
        <v>51</v>
      </c>
      <c r="B19" s="656"/>
      <c r="C19" s="656"/>
      <c r="D19" s="656"/>
      <c r="E19" s="656"/>
      <c r="F19" s="656"/>
      <c r="G19" s="656"/>
      <c r="H19" s="217"/>
      <c r="I19" s="218" t="s">
        <v>52</v>
      </c>
      <c r="J19" s="218"/>
      <c r="K19" s="218"/>
      <c r="L19" s="206"/>
      <c r="M19" s="210"/>
    </row>
    <row r="20" spans="1:19" ht="17.399999999999999">
      <c r="E20" s="124" t="s">
        <v>53</v>
      </c>
      <c r="F20" s="125" t="s">
        <v>54</v>
      </c>
      <c r="H20" s="166" t="s">
        <v>42</v>
      </c>
      <c r="I20" s="212"/>
      <c r="J20" s="200" t="s">
        <v>17</v>
      </c>
      <c r="K20" s="219" t="s">
        <v>17</v>
      </c>
      <c r="L20" s="209"/>
      <c r="M20" s="210"/>
    </row>
    <row r="21" spans="1:19" ht="16.8" thickBot="1">
      <c r="A21" s="126"/>
      <c r="B21" s="657">
        <v>45515</v>
      </c>
      <c r="C21" s="658"/>
      <c r="D21" s="327" t="s">
        <v>55</v>
      </c>
      <c r="E21" s="659" t="s">
        <v>56</v>
      </c>
      <c r="F21" s="660"/>
      <c r="G21" s="42" t="s">
        <v>57</v>
      </c>
      <c r="H21" s="661" t="s">
        <v>230</v>
      </c>
      <c r="I21" s="662"/>
      <c r="J21" s="662"/>
      <c r="K21" s="662"/>
      <c r="L21" s="662"/>
      <c r="M21" s="220">
        <v>7</v>
      </c>
      <c r="N21" s="222"/>
    </row>
    <row r="22" spans="1:19" ht="36" customHeight="1" thickTop="1" thickBot="1">
      <c r="A22" s="328" t="s">
        <v>58</v>
      </c>
      <c r="B22" s="663" t="s">
        <v>59</v>
      </c>
      <c r="C22" s="664"/>
      <c r="D22" s="665"/>
      <c r="E22" s="329" t="s">
        <v>228</v>
      </c>
      <c r="F22" s="329" t="s">
        <v>229</v>
      </c>
      <c r="G22" s="330" t="s">
        <v>60</v>
      </c>
      <c r="H22" s="666" t="s">
        <v>61</v>
      </c>
      <c r="I22" s="667"/>
      <c r="J22" s="667"/>
      <c r="K22" s="667"/>
      <c r="L22" s="668"/>
      <c r="M22" s="221" t="s">
        <v>62</v>
      </c>
      <c r="N22" s="223" t="s">
        <v>63</v>
      </c>
      <c r="R22" s="37" t="s">
        <v>3</v>
      </c>
    </row>
    <row r="23" spans="1:19" ht="85.2" customHeight="1" thickBot="1">
      <c r="A23" s="237" t="s">
        <v>64</v>
      </c>
      <c r="B23" s="588" t="str">
        <f>IF(G23&gt;5,"☆☆☆☆",IF(AND(G23&gt;=2.39,G23&lt;5),"☆☆☆",IF(AND(G23&gt;=1.39,G23&lt;2.4),"☆☆",IF(AND(G23&gt;0,G23&lt;1.4),"☆",IF(AND(G23&gt;=-1.39,G23&lt;0),"★",IF(AND(G23&gt;=-2.39,G23&lt;-1.4),"★★",IF(AND(G23&gt;=-3.39,G23&lt;-2.4),"★★★")))))))</f>
        <v>★</v>
      </c>
      <c r="C23" s="589"/>
      <c r="D23" s="590"/>
      <c r="E23" s="192">
        <v>2.2000000000000002</v>
      </c>
      <c r="F23" s="192">
        <v>1.38</v>
      </c>
      <c r="G23" s="168">
        <f t="shared" ref="G23:G70" si="0">F23-E23</f>
        <v>-0.82000000000000028</v>
      </c>
      <c r="H23" s="669" t="s">
        <v>212</v>
      </c>
      <c r="I23" s="582"/>
      <c r="J23" s="582"/>
      <c r="K23" s="582"/>
      <c r="L23" s="583"/>
      <c r="M23" s="501" t="s">
        <v>213</v>
      </c>
      <c r="N23" s="502">
        <v>45504</v>
      </c>
      <c r="O23" s="157" t="s">
        <v>65</v>
      </c>
    </row>
    <row r="24" spans="1:19" ht="76.2" customHeight="1" thickBot="1">
      <c r="A24" s="127" t="s">
        <v>66</v>
      </c>
      <c r="B24" s="588" t="str">
        <f>IF(G24&gt;5,"☆☆☆☆",IF(AND(G24&gt;=2.39,G24&lt;5),"☆☆☆",IF(AND(G24&gt;=1.39,G24&lt;2.4),"☆☆",IF(AND(G24&gt;0,G24&lt;1.4),"☆",IF(AND(G24&gt;=-1.39,G24&lt;0),"★",IF(AND(G24&gt;=-2.39,G24&lt;-1.4),"★★",IF(AND(G24&gt;=-3.39,G24&lt;-2.4),"★★★")))))))</f>
        <v>★</v>
      </c>
      <c r="C24" s="589"/>
      <c r="D24" s="590"/>
      <c r="E24" s="192">
        <v>1.89</v>
      </c>
      <c r="F24" s="192">
        <v>0.84</v>
      </c>
      <c r="G24" s="236">
        <f t="shared" si="0"/>
        <v>-1.0499999999999998</v>
      </c>
      <c r="H24" s="670"/>
      <c r="I24" s="671"/>
      <c r="J24" s="671"/>
      <c r="K24" s="671"/>
      <c r="L24" s="672"/>
      <c r="M24" s="331"/>
      <c r="N24" s="332"/>
      <c r="O24" s="157" t="s">
        <v>66</v>
      </c>
      <c r="Q24" s="37" t="s">
        <v>3</v>
      </c>
    </row>
    <row r="25" spans="1:19" ht="81" customHeight="1" thickBot="1">
      <c r="A25" s="333" t="s">
        <v>67</v>
      </c>
      <c r="B25" s="588" t="str">
        <f t="shared" ref="B25:B70" si="1">IF(G25&gt;5,"☆☆☆☆",IF(AND(G25&gt;=2.39,G25&lt;5),"☆☆☆",IF(AND(G25&gt;=1.39,G25&lt;2.4),"☆☆",IF(AND(G25&gt;0,G25&lt;1.4),"☆",IF(AND(G25&gt;=-1.39,G25&lt;0),"★",IF(AND(G25&gt;=-2.39,G25&lt;-1.4),"★★",IF(AND(G25&gt;=-3.39,G25&lt;-2.4),"★★★")))))))</f>
        <v>☆</v>
      </c>
      <c r="C25" s="589"/>
      <c r="D25" s="590"/>
      <c r="E25" s="192">
        <v>2.5499999999999998</v>
      </c>
      <c r="F25" s="76">
        <v>3.33</v>
      </c>
      <c r="G25" s="236">
        <f t="shared" si="0"/>
        <v>0.78000000000000025</v>
      </c>
      <c r="H25" s="584" t="s">
        <v>237</v>
      </c>
      <c r="I25" s="585"/>
      <c r="J25" s="585"/>
      <c r="K25" s="585"/>
      <c r="L25" s="586"/>
      <c r="M25" s="507" t="s">
        <v>238</v>
      </c>
      <c r="N25" s="346">
        <v>45510</v>
      </c>
      <c r="O25" s="157" t="s">
        <v>67</v>
      </c>
    </row>
    <row r="26" spans="1:19" ht="83.25" customHeight="1" thickBot="1">
      <c r="A26" s="333" t="s">
        <v>68</v>
      </c>
      <c r="B26" s="588" t="str">
        <f t="shared" si="1"/>
        <v>☆</v>
      </c>
      <c r="C26" s="589"/>
      <c r="D26" s="590"/>
      <c r="E26" s="192">
        <v>2.36</v>
      </c>
      <c r="F26" s="192">
        <v>2.4</v>
      </c>
      <c r="G26" s="236">
        <f t="shared" si="0"/>
        <v>4.0000000000000036E-2</v>
      </c>
      <c r="H26" s="581"/>
      <c r="I26" s="582"/>
      <c r="J26" s="582"/>
      <c r="K26" s="582"/>
      <c r="L26" s="583"/>
      <c r="M26" s="331"/>
      <c r="N26" s="332"/>
      <c r="O26" s="157" t="s">
        <v>68</v>
      </c>
    </row>
    <row r="27" spans="1:19" ht="78.599999999999994" customHeight="1" thickBot="1">
      <c r="A27" s="333" t="s">
        <v>69</v>
      </c>
      <c r="B27" s="588" t="s">
        <v>239</v>
      </c>
      <c r="C27" s="589"/>
      <c r="D27" s="590"/>
      <c r="E27" s="192">
        <v>1.62</v>
      </c>
      <c r="F27" s="192">
        <v>1.62</v>
      </c>
      <c r="G27" s="236">
        <f t="shared" si="0"/>
        <v>0</v>
      </c>
      <c r="H27" s="581"/>
      <c r="I27" s="582"/>
      <c r="J27" s="582"/>
      <c r="K27" s="582"/>
      <c r="L27" s="583"/>
      <c r="M27" s="331"/>
      <c r="N27" s="334"/>
      <c r="O27" s="157" t="s">
        <v>69</v>
      </c>
    </row>
    <row r="28" spans="1:19" ht="87" customHeight="1" thickBot="1">
      <c r="A28" s="333" t="s">
        <v>70</v>
      </c>
      <c r="B28" s="588" t="str">
        <f t="shared" si="1"/>
        <v>★★</v>
      </c>
      <c r="C28" s="589"/>
      <c r="D28" s="590"/>
      <c r="E28" s="76">
        <v>4.79</v>
      </c>
      <c r="F28" s="192">
        <v>2.86</v>
      </c>
      <c r="G28" s="236">
        <f t="shared" si="0"/>
        <v>-1.9300000000000002</v>
      </c>
      <c r="H28" s="584" t="s">
        <v>433</v>
      </c>
      <c r="I28" s="585"/>
      <c r="J28" s="585"/>
      <c r="K28" s="585"/>
      <c r="L28" s="586"/>
      <c r="M28" s="504" t="s">
        <v>432</v>
      </c>
      <c r="N28" s="346">
        <v>45515</v>
      </c>
      <c r="O28" s="157" t="s">
        <v>70</v>
      </c>
    </row>
    <row r="29" spans="1:19" ht="81" customHeight="1" thickBot="1">
      <c r="A29" s="333" t="s">
        <v>71</v>
      </c>
      <c r="B29" s="588" t="str">
        <f t="shared" si="1"/>
        <v>★</v>
      </c>
      <c r="C29" s="589"/>
      <c r="D29" s="590"/>
      <c r="E29" s="192">
        <v>2.06</v>
      </c>
      <c r="F29" s="192">
        <v>1.39</v>
      </c>
      <c r="G29" s="236">
        <f t="shared" si="0"/>
        <v>-0.67000000000000015</v>
      </c>
      <c r="H29" s="581"/>
      <c r="I29" s="582"/>
      <c r="J29" s="582"/>
      <c r="K29" s="582"/>
      <c r="L29" s="583"/>
      <c r="M29" s="331"/>
      <c r="N29" s="332"/>
      <c r="O29" s="157" t="s">
        <v>71</v>
      </c>
    </row>
    <row r="30" spans="1:19" ht="73.5" customHeight="1" thickBot="1">
      <c r="A30" s="333" t="s">
        <v>72</v>
      </c>
      <c r="B30" s="588" t="str">
        <f t="shared" si="1"/>
        <v>★</v>
      </c>
      <c r="C30" s="589"/>
      <c r="D30" s="590"/>
      <c r="E30" s="192">
        <v>2.12</v>
      </c>
      <c r="F30" s="192">
        <v>2.11</v>
      </c>
      <c r="G30" s="236">
        <f t="shared" si="0"/>
        <v>-1.0000000000000231E-2</v>
      </c>
      <c r="H30" s="581"/>
      <c r="I30" s="582"/>
      <c r="J30" s="582"/>
      <c r="K30" s="582"/>
      <c r="L30" s="583"/>
      <c r="M30" s="294"/>
      <c r="N30" s="332"/>
      <c r="O30" s="157" t="s">
        <v>72</v>
      </c>
    </row>
    <row r="31" spans="1:19" ht="75.75" customHeight="1" thickBot="1">
      <c r="A31" s="333" t="s">
        <v>73</v>
      </c>
      <c r="B31" s="588" t="str">
        <f t="shared" si="1"/>
        <v>☆</v>
      </c>
      <c r="C31" s="589"/>
      <c r="D31" s="590"/>
      <c r="E31" s="192">
        <v>1.04</v>
      </c>
      <c r="F31" s="192">
        <v>1.33</v>
      </c>
      <c r="G31" s="236">
        <f t="shared" si="0"/>
        <v>0.29000000000000004</v>
      </c>
      <c r="H31" s="581"/>
      <c r="I31" s="582"/>
      <c r="J31" s="582"/>
      <c r="K31" s="582"/>
      <c r="L31" s="583"/>
      <c r="M31" s="331"/>
      <c r="N31" s="332"/>
      <c r="O31" s="157" t="s">
        <v>73</v>
      </c>
    </row>
    <row r="32" spans="1:19" ht="75" customHeight="1" thickBot="1">
      <c r="A32" s="335" t="s">
        <v>74</v>
      </c>
      <c r="B32" s="588" t="str">
        <f t="shared" si="1"/>
        <v>☆</v>
      </c>
      <c r="C32" s="589"/>
      <c r="D32" s="590"/>
      <c r="E32" s="76">
        <v>3.47</v>
      </c>
      <c r="F32" s="76">
        <v>3.96</v>
      </c>
      <c r="G32" s="236">
        <f t="shared" si="0"/>
        <v>0.48999999999999977</v>
      </c>
      <c r="H32" s="581"/>
      <c r="I32" s="582"/>
      <c r="J32" s="582"/>
      <c r="K32" s="582"/>
      <c r="L32" s="583"/>
      <c r="M32" s="331"/>
      <c r="N32" s="336"/>
      <c r="O32" s="157" t="s">
        <v>74</v>
      </c>
    </row>
    <row r="33" spans="1:16" ht="74.400000000000006" customHeight="1" thickBot="1">
      <c r="A33" s="337" t="s">
        <v>75</v>
      </c>
      <c r="B33" s="588" t="str">
        <f t="shared" si="1"/>
        <v>☆</v>
      </c>
      <c r="C33" s="589"/>
      <c r="D33" s="590"/>
      <c r="E33" s="76">
        <v>3.62</v>
      </c>
      <c r="F33" s="76">
        <v>3.77</v>
      </c>
      <c r="G33" s="236">
        <f t="shared" si="0"/>
        <v>0.14999999999999991</v>
      </c>
      <c r="H33" s="581"/>
      <c r="I33" s="582"/>
      <c r="J33" s="582"/>
      <c r="K33" s="582"/>
      <c r="L33" s="583"/>
      <c r="M33" s="331"/>
      <c r="N33" s="332"/>
      <c r="O33" s="157" t="s">
        <v>75</v>
      </c>
    </row>
    <row r="34" spans="1:16" ht="93" customHeight="1" thickBot="1">
      <c r="A34" s="127" t="s">
        <v>76</v>
      </c>
      <c r="B34" s="588" t="str">
        <f t="shared" si="1"/>
        <v>☆</v>
      </c>
      <c r="C34" s="589"/>
      <c r="D34" s="590"/>
      <c r="E34" s="76">
        <v>3.8</v>
      </c>
      <c r="F34" s="76">
        <v>3.89</v>
      </c>
      <c r="G34" s="236">
        <f t="shared" si="0"/>
        <v>9.0000000000000302E-2</v>
      </c>
      <c r="H34" s="644"/>
      <c r="I34" s="645"/>
      <c r="J34" s="645"/>
      <c r="K34" s="645"/>
      <c r="L34" s="646"/>
      <c r="M34" s="296"/>
      <c r="N34" s="338"/>
      <c r="O34" s="157" t="s">
        <v>76</v>
      </c>
    </row>
    <row r="35" spans="1:16" ht="78.599999999999994" customHeight="1" thickBot="1">
      <c r="A35" s="339" t="s">
        <v>77</v>
      </c>
      <c r="B35" s="588" t="str">
        <f t="shared" si="1"/>
        <v>★</v>
      </c>
      <c r="C35" s="589"/>
      <c r="D35" s="590"/>
      <c r="E35" s="192">
        <v>2.91</v>
      </c>
      <c r="F35" s="192">
        <v>2.8</v>
      </c>
      <c r="G35" s="236">
        <f t="shared" si="0"/>
        <v>-0.11000000000000032</v>
      </c>
      <c r="H35" s="639" t="s">
        <v>233</v>
      </c>
      <c r="I35" s="640"/>
      <c r="J35" s="640"/>
      <c r="K35" s="640"/>
      <c r="L35" s="641"/>
      <c r="M35" s="505" t="s">
        <v>234</v>
      </c>
      <c r="N35" s="506">
        <v>45513</v>
      </c>
      <c r="O35" s="157" t="s">
        <v>77</v>
      </c>
    </row>
    <row r="36" spans="1:16" ht="92.4" customHeight="1" thickBot="1">
      <c r="A36" s="341" t="s">
        <v>78</v>
      </c>
      <c r="B36" s="588" t="str">
        <f t="shared" si="1"/>
        <v>★</v>
      </c>
      <c r="C36" s="589"/>
      <c r="D36" s="590"/>
      <c r="E36" s="192">
        <v>2.5299999999999998</v>
      </c>
      <c r="F36" s="192">
        <v>2.39</v>
      </c>
      <c r="G36" s="236">
        <f t="shared" si="0"/>
        <v>-0.13999999999999968</v>
      </c>
      <c r="H36" s="581"/>
      <c r="I36" s="582"/>
      <c r="J36" s="582"/>
      <c r="K36" s="582"/>
      <c r="L36" s="583"/>
      <c r="M36" s="340"/>
      <c r="N36" s="334"/>
      <c r="O36" s="157" t="s">
        <v>78</v>
      </c>
    </row>
    <row r="37" spans="1:16" ht="87.75" customHeight="1" thickBot="1">
      <c r="A37" s="333" t="s">
        <v>79</v>
      </c>
      <c r="B37" s="588" t="str">
        <f t="shared" si="1"/>
        <v>☆</v>
      </c>
      <c r="C37" s="589"/>
      <c r="D37" s="590"/>
      <c r="E37" s="192">
        <v>2.93</v>
      </c>
      <c r="F37" s="76">
        <v>3.25</v>
      </c>
      <c r="G37" s="236">
        <f t="shared" si="0"/>
        <v>0.31999999999999984</v>
      </c>
      <c r="H37" s="581"/>
      <c r="I37" s="582"/>
      <c r="J37" s="582"/>
      <c r="K37" s="582"/>
      <c r="L37" s="583"/>
      <c r="M37" s="331"/>
      <c r="N37" s="332"/>
      <c r="O37" s="157" t="s">
        <v>79</v>
      </c>
    </row>
    <row r="38" spans="1:16" ht="75.75" customHeight="1" thickBot="1">
      <c r="A38" s="333" t="s">
        <v>80</v>
      </c>
      <c r="B38" s="588" t="str">
        <f t="shared" si="1"/>
        <v>★</v>
      </c>
      <c r="C38" s="589"/>
      <c r="D38" s="590"/>
      <c r="E38" s="192">
        <v>2.93</v>
      </c>
      <c r="F38" s="192">
        <v>2.83</v>
      </c>
      <c r="G38" s="236">
        <f t="shared" si="0"/>
        <v>-0.10000000000000009</v>
      </c>
      <c r="H38" s="581"/>
      <c r="I38" s="582"/>
      <c r="J38" s="582"/>
      <c r="K38" s="582"/>
      <c r="L38" s="583"/>
      <c r="M38" s="331"/>
      <c r="N38" s="332"/>
      <c r="O38" s="157" t="s">
        <v>80</v>
      </c>
    </row>
    <row r="39" spans="1:16" ht="78.599999999999994" customHeight="1" thickBot="1">
      <c r="A39" s="333" t="s">
        <v>81</v>
      </c>
      <c r="B39" s="588" t="str">
        <f t="shared" si="1"/>
        <v>☆</v>
      </c>
      <c r="C39" s="589"/>
      <c r="D39" s="590"/>
      <c r="E39" s="76">
        <v>4.41</v>
      </c>
      <c r="F39" s="76">
        <v>4.5199999999999996</v>
      </c>
      <c r="G39" s="236">
        <f t="shared" si="0"/>
        <v>0.10999999999999943</v>
      </c>
      <c r="H39" s="581"/>
      <c r="I39" s="582"/>
      <c r="J39" s="582"/>
      <c r="K39" s="582"/>
      <c r="L39" s="583"/>
      <c r="M39" s="340"/>
      <c r="N39" s="334"/>
      <c r="O39" s="157" t="s">
        <v>81</v>
      </c>
    </row>
    <row r="40" spans="1:16" ht="78.75" customHeight="1" thickBot="1">
      <c r="A40" s="333" t="s">
        <v>82</v>
      </c>
      <c r="B40" s="588" t="str">
        <f t="shared" si="1"/>
        <v>★</v>
      </c>
      <c r="C40" s="589"/>
      <c r="D40" s="590"/>
      <c r="E40" s="76">
        <v>5.44</v>
      </c>
      <c r="F40" s="76">
        <v>4.96</v>
      </c>
      <c r="G40" s="236">
        <f t="shared" si="0"/>
        <v>-0.48000000000000043</v>
      </c>
      <c r="H40" s="581"/>
      <c r="I40" s="582"/>
      <c r="J40" s="582"/>
      <c r="K40" s="582"/>
      <c r="L40" s="583"/>
      <c r="M40" s="331"/>
      <c r="N40" s="332"/>
      <c r="O40" s="157" t="s">
        <v>82</v>
      </c>
    </row>
    <row r="41" spans="1:16" ht="66" customHeight="1" thickBot="1">
      <c r="A41" s="333" t="s">
        <v>83</v>
      </c>
      <c r="B41" s="588" t="str">
        <f t="shared" si="1"/>
        <v>★</v>
      </c>
      <c r="C41" s="589"/>
      <c r="D41" s="590"/>
      <c r="E41" s="76">
        <v>3.04</v>
      </c>
      <c r="F41" s="192">
        <v>2.67</v>
      </c>
      <c r="G41" s="236">
        <f t="shared" si="0"/>
        <v>-0.37000000000000011</v>
      </c>
      <c r="H41" s="200"/>
      <c r="I41" s="207"/>
      <c r="J41" s="207"/>
      <c r="K41" s="209"/>
      <c r="L41" s="209"/>
      <c r="M41" s="331"/>
      <c r="N41" s="332"/>
      <c r="O41" s="157" t="s">
        <v>83</v>
      </c>
    </row>
    <row r="42" spans="1:16" ht="77.25" customHeight="1" thickBot="1">
      <c r="A42" s="333" t="s">
        <v>84</v>
      </c>
      <c r="B42" s="588" t="str">
        <f t="shared" si="1"/>
        <v>★</v>
      </c>
      <c r="C42" s="589"/>
      <c r="D42" s="590"/>
      <c r="E42" s="192">
        <v>2.31</v>
      </c>
      <c r="F42" s="192">
        <v>1.78</v>
      </c>
      <c r="G42" s="236">
        <f t="shared" si="0"/>
        <v>-0.53</v>
      </c>
      <c r="H42" s="581"/>
      <c r="I42" s="582"/>
      <c r="J42" s="582"/>
      <c r="K42" s="582"/>
      <c r="L42" s="583"/>
      <c r="M42" s="340"/>
      <c r="N42" s="332"/>
      <c r="O42" s="157" t="s">
        <v>84</v>
      </c>
      <c r="P42" s="37" t="s">
        <v>42</v>
      </c>
    </row>
    <row r="43" spans="1:16" ht="93" customHeight="1" thickBot="1">
      <c r="A43" s="333" t="s">
        <v>85</v>
      </c>
      <c r="B43" s="588" t="str">
        <f t="shared" si="1"/>
        <v>☆</v>
      </c>
      <c r="C43" s="589"/>
      <c r="D43" s="590"/>
      <c r="E43" s="192">
        <v>1.62</v>
      </c>
      <c r="F43" s="192">
        <v>1.92</v>
      </c>
      <c r="G43" s="236">
        <f t="shared" si="0"/>
        <v>0.29999999999999982</v>
      </c>
      <c r="H43" s="581"/>
      <c r="I43" s="582"/>
      <c r="J43" s="582"/>
      <c r="K43" s="582"/>
      <c r="L43" s="583"/>
      <c r="M43" s="263"/>
      <c r="N43" s="332"/>
      <c r="O43" s="157" t="s">
        <v>85</v>
      </c>
    </row>
    <row r="44" spans="1:16" ht="77.25" customHeight="1" thickBot="1">
      <c r="A44" s="342" t="s">
        <v>86</v>
      </c>
      <c r="B44" s="588" t="str">
        <f t="shared" si="1"/>
        <v>★</v>
      </c>
      <c r="C44" s="589"/>
      <c r="D44" s="590"/>
      <c r="E44" s="192">
        <v>1.93</v>
      </c>
      <c r="F44" s="192">
        <v>1.87</v>
      </c>
      <c r="G44" s="236">
        <f t="shared" si="0"/>
        <v>-5.9999999999999831E-2</v>
      </c>
      <c r="H44" s="642"/>
      <c r="I44" s="643"/>
      <c r="J44" s="643"/>
      <c r="K44" s="643"/>
      <c r="L44" s="643"/>
      <c r="M44" s="343"/>
      <c r="N44" s="344"/>
      <c r="O44" s="37"/>
    </row>
    <row r="45" spans="1:16" ht="81.75" customHeight="1" thickBot="1">
      <c r="A45" s="333" t="s">
        <v>87</v>
      </c>
      <c r="B45" s="588" t="str">
        <f t="shared" si="1"/>
        <v>★</v>
      </c>
      <c r="C45" s="589"/>
      <c r="D45" s="590"/>
      <c r="E45" s="192">
        <v>2.02</v>
      </c>
      <c r="F45" s="192">
        <v>1.9</v>
      </c>
      <c r="G45" s="236">
        <f t="shared" si="0"/>
        <v>-0.12000000000000011</v>
      </c>
      <c r="H45" s="636"/>
      <c r="I45" s="637"/>
      <c r="J45" s="637"/>
      <c r="K45" s="637"/>
      <c r="L45" s="638"/>
      <c r="M45" s="331"/>
      <c r="N45" s="336"/>
      <c r="O45" s="157" t="s">
        <v>87</v>
      </c>
    </row>
    <row r="46" spans="1:16" ht="81" customHeight="1" thickBot="1">
      <c r="A46" s="333" t="s">
        <v>88</v>
      </c>
      <c r="B46" s="588" t="str">
        <f t="shared" si="1"/>
        <v>☆</v>
      </c>
      <c r="C46" s="589"/>
      <c r="D46" s="590"/>
      <c r="E46" s="192">
        <v>2.8</v>
      </c>
      <c r="F46" s="76">
        <v>3.24</v>
      </c>
      <c r="G46" s="236">
        <f t="shared" si="0"/>
        <v>0.44000000000000039</v>
      </c>
      <c r="H46" s="581"/>
      <c r="I46" s="582"/>
      <c r="J46" s="582"/>
      <c r="K46" s="582"/>
      <c r="L46" s="583"/>
      <c r="M46" s="331"/>
      <c r="N46" s="332"/>
      <c r="O46" s="157" t="s">
        <v>88</v>
      </c>
    </row>
    <row r="47" spans="1:16" ht="88.2" customHeight="1" thickBot="1">
      <c r="A47" s="333" t="s">
        <v>89</v>
      </c>
      <c r="B47" s="588" t="str">
        <f t="shared" si="1"/>
        <v>☆</v>
      </c>
      <c r="C47" s="589"/>
      <c r="D47" s="590"/>
      <c r="E47" s="192">
        <v>2.0299999999999998</v>
      </c>
      <c r="F47" s="192">
        <v>2.33</v>
      </c>
      <c r="G47" s="236">
        <f t="shared" si="0"/>
        <v>0.30000000000000027</v>
      </c>
      <c r="H47" s="581"/>
      <c r="I47" s="582"/>
      <c r="J47" s="582"/>
      <c r="K47" s="582"/>
      <c r="L47" s="583"/>
      <c r="M47" s="331"/>
      <c r="N47" s="332"/>
      <c r="O47" s="157" t="s">
        <v>89</v>
      </c>
    </row>
    <row r="48" spans="1:16" ht="78.75" customHeight="1" thickBot="1">
      <c r="A48" s="333" t="s">
        <v>90</v>
      </c>
      <c r="B48" s="588" t="str">
        <f t="shared" si="1"/>
        <v>☆</v>
      </c>
      <c r="C48" s="589"/>
      <c r="D48" s="590"/>
      <c r="E48" s="192">
        <v>2.23</v>
      </c>
      <c r="F48" s="192">
        <v>2.38</v>
      </c>
      <c r="G48" s="236">
        <f t="shared" si="0"/>
        <v>0.14999999999999991</v>
      </c>
      <c r="H48" s="591"/>
      <c r="I48" s="592"/>
      <c r="J48" s="592"/>
      <c r="K48" s="592"/>
      <c r="L48" s="593"/>
      <c r="M48" s="331"/>
      <c r="N48" s="332"/>
      <c r="O48" s="157" t="s">
        <v>90</v>
      </c>
    </row>
    <row r="49" spans="1:15" ht="74.25" customHeight="1" thickBot="1">
      <c r="A49" s="333" t="s">
        <v>91</v>
      </c>
      <c r="B49" s="588" t="str">
        <f t="shared" si="1"/>
        <v>★</v>
      </c>
      <c r="C49" s="589"/>
      <c r="D49" s="590"/>
      <c r="E49" s="76">
        <v>3.15</v>
      </c>
      <c r="F49" s="192">
        <v>2.98</v>
      </c>
      <c r="G49" s="236">
        <f t="shared" si="0"/>
        <v>-0.16999999999999993</v>
      </c>
      <c r="H49" s="581"/>
      <c r="I49" s="582"/>
      <c r="J49" s="582"/>
      <c r="K49" s="582"/>
      <c r="L49" s="583"/>
      <c r="M49" s="331"/>
      <c r="N49" s="332"/>
      <c r="O49" s="157" t="s">
        <v>91</v>
      </c>
    </row>
    <row r="50" spans="1:15" ht="73.2" customHeight="1" thickBot="1">
      <c r="A50" s="333" t="s">
        <v>92</v>
      </c>
      <c r="B50" s="588" t="str">
        <f t="shared" si="1"/>
        <v>★</v>
      </c>
      <c r="C50" s="589"/>
      <c r="D50" s="590"/>
      <c r="E50" s="76">
        <v>3.71</v>
      </c>
      <c r="F50" s="76">
        <v>3.29</v>
      </c>
      <c r="G50" s="236">
        <f t="shared" si="0"/>
        <v>-0.41999999999999993</v>
      </c>
      <c r="H50" s="591"/>
      <c r="I50" s="592"/>
      <c r="J50" s="592"/>
      <c r="K50" s="592"/>
      <c r="L50" s="593"/>
      <c r="M50" s="331"/>
      <c r="N50" s="345"/>
      <c r="O50" s="157" t="s">
        <v>92</v>
      </c>
    </row>
    <row r="51" spans="1:15" ht="73.5" customHeight="1" thickBot="1">
      <c r="A51" s="333" t="s">
        <v>93</v>
      </c>
      <c r="B51" s="588" t="str">
        <f t="shared" si="1"/>
        <v>☆</v>
      </c>
      <c r="C51" s="589"/>
      <c r="D51" s="590"/>
      <c r="E51" s="192">
        <v>2.88</v>
      </c>
      <c r="F51" s="76">
        <v>3.09</v>
      </c>
      <c r="G51" s="236">
        <f t="shared" si="0"/>
        <v>0.20999999999999996</v>
      </c>
      <c r="H51" s="581"/>
      <c r="I51" s="582"/>
      <c r="J51" s="582"/>
      <c r="K51" s="582"/>
      <c r="L51" s="583"/>
      <c r="M51" s="331"/>
      <c r="N51" s="332"/>
      <c r="O51" s="157" t="s">
        <v>93</v>
      </c>
    </row>
    <row r="52" spans="1:15" ht="91.95" customHeight="1" thickBot="1">
      <c r="A52" s="333" t="s">
        <v>94</v>
      </c>
      <c r="B52" s="588" t="str">
        <f t="shared" si="1"/>
        <v>★</v>
      </c>
      <c r="C52" s="589"/>
      <c r="D52" s="590"/>
      <c r="E52" s="192">
        <v>2.37</v>
      </c>
      <c r="F52" s="192">
        <v>2.0299999999999998</v>
      </c>
      <c r="G52" s="236">
        <f t="shared" si="0"/>
        <v>-0.3400000000000003</v>
      </c>
      <c r="H52" s="581"/>
      <c r="I52" s="582"/>
      <c r="J52" s="582"/>
      <c r="K52" s="582"/>
      <c r="L52" s="583"/>
      <c r="M52" s="331"/>
      <c r="N52" s="332"/>
      <c r="O52" s="157" t="s">
        <v>94</v>
      </c>
    </row>
    <row r="53" spans="1:15" ht="77.25" customHeight="1" thickBot="1">
      <c r="A53" s="333" t="s">
        <v>95</v>
      </c>
      <c r="B53" s="588" t="s">
        <v>239</v>
      </c>
      <c r="C53" s="589"/>
      <c r="D53" s="590"/>
      <c r="E53" s="76">
        <v>3.21</v>
      </c>
      <c r="F53" s="76">
        <v>3.21</v>
      </c>
      <c r="G53" s="236">
        <f t="shared" si="0"/>
        <v>0</v>
      </c>
      <c r="H53" s="581"/>
      <c r="I53" s="582"/>
      <c r="J53" s="582"/>
      <c r="K53" s="582"/>
      <c r="L53" s="583"/>
      <c r="M53" s="297"/>
      <c r="N53" s="332"/>
      <c r="O53" s="157" t="s">
        <v>95</v>
      </c>
    </row>
    <row r="54" spans="1:15" ht="78" customHeight="1" thickBot="1">
      <c r="A54" s="333" t="s">
        <v>96</v>
      </c>
      <c r="B54" s="588" t="str">
        <f t="shared" si="1"/>
        <v>☆</v>
      </c>
      <c r="C54" s="589"/>
      <c r="D54" s="590"/>
      <c r="E54" s="192">
        <v>2.39</v>
      </c>
      <c r="F54" s="192">
        <v>2.87</v>
      </c>
      <c r="G54" s="236">
        <f t="shared" si="0"/>
        <v>0.48</v>
      </c>
      <c r="H54" s="581"/>
      <c r="I54" s="582"/>
      <c r="J54" s="582"/>
      <c r="K54" s="582"/>
      <c r="L54" s="583"/>
      <c r="M54" s="331"/>
      <c r="N54" s="332"/>
      <c r="O54" s="157" t="s">
        <v>96</v>
      </c>
    </row>
    <row r="55" spans="1:15" ht="69" customHeight="1" thickBot="1">
      <c r="A55" s="333" t="s">
        <v>97</v>
      </c>
      <c r="B55" s="588" t="str">
        <f t="shared" si="1"/>
        <v>★</v>
      </c>
      <c r="C55" s="589"/>
      <c r="D55" s="590"/>
      <c r="E55" s="192">
        <v>2.89</v>
      </c>
      <c r="F55" s="192">
        <v>2.2999999999999998</v>
      </c>
      <c r="G55" s="236">
        <f t="shared" si="0"/>
        <v>-0.5900000000000003</v>
      </c>
      <c r="H55" s="581"/>
      <c r="I55" s="582"/>
      <c r="J55" s="582"/>
      <c r="K55" s="582"/>
      <c r="L55" s="583"/>
      <c r="M55" s="331"/>
      <c r="N55" s="332"/>
      <c r="O55" s="157" t="s">
        <v>97</v>
      </c>
    </row>
    <row r="56" spans="1:15" ht="69" customHeight="1" thickBot="1">
      <c r="A56" s="333" t="s">
        <v>98</v>
      </c>
      <c r="B56" s="588" t="str">
        <f t="shared" si="1"/>
        <v>★</v>
      </c>
      <c r="C56" s="589"/>
      <c r="D56" s="590"/>
      <c r="E56" s="192">
        <v>2.63</v>
      </c>
      <c r="F56" s="192">
        <v>2.5499999999999998</v>
      </c>
      <c r="G56" s="236">
        <f t="shared" si="0"/>
        <v>-8.0000000000000071E-2</v>
      </c>
      <c r="H56" s="584" t="s">
        <v>231</v>
      </c>
      <c r="I56" s="585"/>
      <c r="J56" s="585"/>
      <c r="K56" s="585"/>
      <c r="L56" s="586"/>
      <c r="M56" s="504" t="s">
        <v>232</v>
      </c>
      <c r="N56" s="346">
        <v>45513</v>
      </c>
      <c r="O56" s="157" t="s">
        <v>98</v>
      </c>
    </row>
    <row r="57" spans="1:15" ht="63.75" customHeight="1" thickBot="1">
      <c r="A57" s="333" t="s">
        <v>99</v>
      </c>
      <c r="B57" s="588" t="str">
        <f t="shared" si="1"/>
        <v>☆</v>
      </c>
      <c r="C57" s="589"/>
      <c r="D57" s="590"/>
      <c r="E57" s="192">
        <v>2.4</v>
      </c>
      <c r="F57" s="76">
        <v>3.07</v>
      </c>
      <c r="G57" s="236">
        <f t="shared" si="0"/>
        <v>0.66999999999999993</v>
      </c>
      <c r="H57" s="591"/>
      <c r="I57" s="592"/>
      <c r="J57" s="592"/>
      <c r="K57" s="592"/>
      <c r="L57" s="593"/>
      <c r="M57" s="331"/>
      <c r="N57" s="332"/>
      <c r="O57" s="157" t="s">
        <v>99</v>
      </c>
    </row>
    <row r="58" spans="1:15" ht="69.75" customHeight="1" thickBot="1">
      <c r="A58" s="333" t="s">
        <v>100</v>
      </c>
      <c r="B58" s="588" t="str">
        <f t="shared" si="1"/>
        <v>☆</v>
      </c>
      <c r="C58" s="589"/>
      <c r="D58" s="590"/>
      <c r="E58" s="192">
        <v>2.2599999999999998</v>
      </c>
      <c r="F58" s="76">
        <v>3.3</v>
      </c>
      <c r="G58" s="236">
        <f t="shared" si="0"/>
        <v>1.04</v>
      </c>
      <c r="H58" s="581"/>
      <c r="I58" s="582"/>
      <c r="J58" s="582"/>
      <c r="K58" s="582"/>
      <c r="L58" s="583"/>
      <c r="M58" s="331"/>
      <c r="N58" s="332"/>
      <c r="O58" s="157" t="s">
        <v>100</v>
      </c>
    </row>
    <row r="59" spans="1:15" ht="76.2" customHeight="1" thickBot="1">
      <c r="A59" s="333" t="s">
        <v>101</v>
      </c>
      <c r="B59" s="588" t="str">
        <f t="shared" si="1"/>
        <v>★</v>
      </c>
      <c r="C59" s="589"/>
      <c r="D59" s="590"/>
      <c r="E59" s="76">
        <v>3.32</v>
      </c>
      <c r="F59" s="76">
        <v>3.11</v>
      </c>
      <c r="G59" s="236">
        <f t="shared" si="0"/>
        <v>-0.20999999999999996</v>
      </c>
      <c r="H59" s="581"/>
      <c r="I59" s="582"/>
      <c r="J59" s="582"/>
      <c r="K59" s="582"/>
      <c r="L59" s="583"/>
      <c r="M59" s="331"/>
      <c r="N59" s="332"/>
      <c r="O59" s="157" t="s">
        <v>101</v>
      </c>
    </row>
    <row r="60" spans="1:15" ht="73.95" customHeight="1" thickBot="1">
      <c r="A60" s="333" t="s">
        <v>102</v>
      </c>
      <c r="B60" s="588" t="str">
        <f t="shared" si="1"/>
        <v>☆☆</v>
      </c>
      <c r="C60" s="589"/>
      <c r="D60" s="590"/>
      <c r="E60" s="76">
        <v>3.65</v>
      </c>
      <c r="F60" s="76">
        <v>5.24</v>
      </c>
      <c r="G60" s="236">
        <f t="shared" si="0"/>
        <v>1.5900000000000003</v>
      </c>
      <c r="H60" s="584" t="s">
        <v>235</v>
      </c>
      <c r="I60" s="585"/>
      <c r="J60" s="585"/>
      <c r="K60" s="585"/>
      <c r="L60" s="586"/>
      <c r="M60" s="504" t="s">
        <v>236</v>
      </c>
      <c r="N60" s="346">
        <v>45510</v>
      </c>
      <c r="O60" s="157" t="s">
        <v>102</v>
      </c>
    </row>
    <row r="61" spans="1:15" ht="81" customHeight="1" thickBot="1">
      <c r="A61" s="333" t="s">
        <v>103</v>
      </c>
      <c r="B61" s="588" t="str">
        <f t="shared" si="1"/>
        <v>★</v>
      </c>
      <c r="C61" s="589"/>
      <c r="D61" s="590"/>
      <c r="E61" s="192">
        <v>2.52</v>
      </c>
      <c r="F61" s="192">
        <v>2.36</v>
      </c>
      <c r="G61" s="236">
        <f t="shared" si="0"/>
        <v>-0.16000000000000014</v>
      </c>
      <c r="H61" s="581"/>
      <c r="I61" s="582"/>
      <c r="J61" s="582"/>
      <c r="K61" s="582"/>
      <c r="L61" s="583"/>
      <c r="M61" s="331"/>
      <c r="N61" s="332"/>
      <c r="O61" s="157" t="s">
        <v>103</v>
      </c>
    </row>
    <row r="62" spans="1:15" ht="78.599999999999994" customHeight="1" thickBot="1">
      <c r="A62" s="333" t="s">
        <v>104</v>
      </c>
      <c r="B62" s="588" t="str">
        <f t="shared" si="1"/>
        <v>☆</v>
      </c>
      <c r="C62" s="589"/>
      <c r="D62" s="590"/>
      <c r="E62" s="76">
        <v>3.64</v>
      </c>
      <c r="F62" s="76">
        <v>3.68</v>
      </c>
      <c r="G62" s="236">
        <f t="shared" si="0"/>
        <v>4.0000000000000036E-2</v>
      </c>
      <c r="H62" s="581" t="s">
        <v>210</v>
      </c>
      <c r="I62" s="582"/>
      <c r="J62" s="582"/>
      <c r="K62" s="582"/>
      <c r="L62" s="583"/>
      <c r="M62" s="503" t="s">
        <v>211</v>
      </c>
      <c r="N62" s="332">
        <v>45506</v>
      </c>
      <c r="O62" s="157" t="s">
        <v>104</v>
      </c>
    </row>
    <row r="63" spans="1:15" ht="87" customHeight="1" thickBot="1">
      <c r="A63" s="333" t="s">
        <v>105</v>
      </c>
      <c r="B63" s="588" t="str">
        <f t="shared" si="1"/>
        <v>☆</v>
      </c>
      <c r="C63" s="589"/>
      <c r="D63" s="590"/>
      <c r="E63" s="192">
        <v>1.17</v>
      </c>
      <c r="F63" s="192">
        <v>1.65</v>
      </c>
      <c r="G63" s="236">
        <f t="shared" si="0"/>
        <v>0.48</v>
      </c>
      <c r="H63" s="581"/>
      <c r="I63" s="582"/>
      <c r="J63" s="582"/>
      <c r="K63" s="582"/>
      <c r="L63" s="583"/>
      <c r="M63" s="263"/>
      <c r="N63" s="332"/>
      <c r="O63" s="157" t="s">
        <v>105</v>
      </c>
    </row>
    <row r="64" spans="1:15" ht="73.2" customHeight="1" thickBot="1">
      <c r="A64" s="333" t="s">
        <v>106</v>
      </c>
      <c r="B64" s="588" t="str">
        <f t="shared" si="1"/>
        <v>☆</v>
      </c>
      <c r="C64" s="589"/>
      <c r="D64" s="590"/>
      <c r="E64" s="192">
        <v>0.95</v>
      </c>
      <c r="F64" s="192">
        <v>0.98</v>
      </c>
      <c r="G64" s="236">
        <f t="shared" si="0"/>
        <v>3.0000000000000027E-2</v>
      </c>
      <c r="H64" s="594"/>
      <c r="I64" s="595"/>
      <c r="J64" s="595"/>
      <c r="K64" s="595"/>
      <c r="L64" s="596"/>
      <c r="M64" s="331"/>
      <c r="N64" s="332"/>
      <c r="O64" s="157" t="s">
        <v>106</v>
      </c>
    </row>
    <row r="65" spans="1:18" ht="80.25" customHeight="1" thickBot="1">
      <c r="A65" s="333" t="s">
        <v>107</v>
      </c>
      <c r="B65" s="588" t="str">
        <f t="shared" si="1"/>
        <v>★</v>
      </c>
      <c r="C65" s="589"/>
      <c r="D65" s="590"/>
      <c r="E65" s="76">
        <v>4.66</v>
      </c>
      <c r="F65" s="76">
        <v>4.08</v>
      </c>
      <c r="G65" s="236">
        <f t="shared" si="0"/>
        <v>-0.58000000000000007</v>
      </c>
      <c r="H65" s="591"/>
      <c r="I65" s="592"/>
      <c r="J65" s="592"/>
      <c r="K65" s="592"/>
      <c r="L65" s="593"/>
      <c r="M65" s="259"/>
      <c r="N65" s="332"/>
      <c r="O65" s="157" t="s">
        <v>107</v>
      </c>
    </row>
    <row r="66" spans="1:18" ht="88.5" customHeight="1" thickBot="1">
      <c r="A66" s="333" t="s">
        <v>108</v>
      </c>
      <c r="B66" s="588" t="str">
        <f t="shared" si="1"/>
        <v>☆</v>
      </c>
      <c r="C66" s="589"/>
      <c r="D66" s="590"/>
      <c r="E66" s="234">
        <v>7.81</v>
      </c>
      <c r="F66" s="234">
        <v>8.17</v>
      </c>
      <c r="G66" s="236">
        <f t="shared" si="0"/>
        <v>0.36000000000000032</v>
      </c>
      <c r="H66" s="591"/>
      <c r="I66" s="592"/>
      <c r="J66" s="592"/>
      <c r="K66" s="592"/>
      <c r="L66" s="593"/>
      <c r="M66" s="331"/>
      <c r="N66" s="332"/>
      <c r="O66" s="157" t="s">
        <v>108</v>
      </c>
    </row>
    <row r="67" spans="1:18" ht="78.75" customHeight="1" thickBot="1">
      <c r="A67" s="333" t="s">
        <v>109</v>
      </c>
      <c r="B67" s="588" t="str">
        <f t="shared" si="1"/>
        <v>☆</v>
      </c>
      <c r="C67" s="589"/>
      <c r="D67" s="590"/>
      <c r="E67" s="76">
        <v>3.42</v>
      </c>
      <c r="F67" s="76">
        <v>3.44</v>
      </c>
      <c r="G67" s="236">
        <f t="shared" si="0"/>
        <v>2.0000000000000018E-2</v>
      </c>
      <c r="H67" s="581"/>
      <c r="I67" s="582"/>
      <c r="J67" s="582"/>
      <c r="K67" s="582"/>
      <c r="L67" s="583"/>
      <c r="M67" s="331"/>
      <c r="N67" s="332"/>
      <c r="O67" s="157" t="s">
        <v>109</v>
      </c>
    </row>
    <row r="68" spans="1:18" ht="73.95" customHeight="1" thickBot="1">
      <c r="A68" s="341" t="s">
        <v>110</v>
      </c>
      <c r="B68" s="588" t="str">
        <f t="shared" si="1"/>
        <v>☆</v>
      </c>
      <c r="C68" s="589"/>
      <c r="D68" s="590"/>
      <c r="E68" s="76">
        <v>3.24</v>
      </c>
      <c r="F68" s="76">
        <v>3.69</v>
      </c>
      <c r="G68" s="236">
        <f t="shared" si="0"/>
        <v>0.44999999999999973</v>
      </c>
      <c r="H68" s="581"/>
      <c r="I68" s="582"/>
      <c r="J68" s="582"/>
      <c r="K68" s="582"/>
      <c r="L68" s="583"/>
      <c r="M68" s="347"/>
      <c r="N68" s="332"/>
      <c r="O68" s="157" t="s">
        <v>110</v>
      </c>
    </row>
    <row r="69" spans="1:18" ht="72.75" customHeight="1" thickBot="1">
      <c r="A69" s="335" t="s">
        <v>111</v>
      </c>
      <c r="B69" s="588" t="str">
        <f t="shared" si="1"/>
        <v>☆</v>
      </c>
      <c r="C69" s="589"/>
      <c r="D69" s="590"/>
      <c r="E69" s="241">
        <v>1.97</v>
      </c>
      <c r="F69" s="241">
        <v>2.29</v>
      </c>
      <c r="G69" s="236">
        <f t="shared" si="0"/>
        <v>0.32000000000000006</v>
      </c>
      <c r="H69" s="591"/>
      <c r="I69" s="592"/>
      <c r="J69" s="592"/>
      <c r="K69" s="592"/>
      <c r="L69" s="593"/>
      <c r="M69" s="331"/>
      <c r="N69" s="332"/>
      <c r="O69" s="157" t="s">
        <v>111</v>
      </c>
    </row>
    <row r="70" spans="1:18" ht="58.5" customHeight="1" thickBot="1">
      <c r="A70" s="348" t="s">
        <v>112</v>
      </c>
      <c r="B70" s="588" t="str">
        <f t="shared" si="1"/>
        <v>★</v>
      </c>
      <c r="C70" s="589"/>
      <c r="D70" s="590"/>
      <c r="E70" s="307">
        <v>2.85</v>
      </c>
      <c r="F70" s="307">
        <v>2.79</v>
      </c>
      <c r="G70" s="236">
        <f t="shared" si="0"/>
        <v>-6.0000000000000053E-2</v>
      </c>
      <c r="H70" s="581"/>
      <c r="I70" s="582"/>
      <c r="J70" s="582"/>
      <c r="K70" s="582"/>
      <c r="L70" s="583"/>
      <c r="M70" s="349"/>
      <c r="N70" s="332"/>
      <c r="O70" s="157"/>
    </row>
    <row r="71" spans="1:18" ht="42.75" customHeight="1" thickBot="1">
      <c r="A71" s="128"/>
      <c r="B71" s="128"/>
      <c r="C71" s="128"/>
      <c r="D71" s="128"/>
      <c r="E71" s="627"/>
      <c r="F71" s="627"/>
      <c r="G71" s="627"/>
      <c r="H71" s="627"/>
      <c r="I71" s="627"/>
      <c r="J71" s="627"/>
      <c r="K71" s="627"/>
      <c r="L71" s="627"/>
      <c r="M71" s="264">
        <f>COUNTIF(E24:E70,"&gt;=10")</f>
        <v>0</v>
      </c>
      <c r="N71" s="38">
        <f>COUNTIF(F24:F70,"&gt;=10")</f>
        <v>0</v>
      </c>
      <c r="O71" s="38" t="s">
        <v>3</v>
      </c>
    </row>
    <row r="72" spans="1:18" ht="36.75" customHeight="1" thickBot="1">
      <c r="A72" s="350" t="s">
        <v>17</v>
      </c>
      <c r="B72" s="351"/>
      <c r="C72" s="352"/>
      <c r="D72" s="352"/>
      <c r="E72" s="628" t="s">
        <v>113</v>
      </c>
      <c r="F72" s="628"/>
      <c r="G72" s="628"/>
      <c r="H72" s="629" t="s">
        <v>114</v>
      </c>
      <c r="I72" s="630"/>
      <c r="J72" s="351"/>
      <c r="K72" s="353"/>
      <c r="L72" s="353"/>
      <c r="M72" s="354"/>
      <c r="N72" s="355"/>
    </row>
    <row r="73" spans="1:18" ht="36.75" customHeight="1" thickBot="1">
      <c r="A73" s="50"/>
      <c r="B73" s="129"/>
      <c r="C73" s="633" t="s">
        <v>115</v>
      </c>
      <c r="D73" s="634"/>
      <c r="E73" s="634"/>
      <c r="F73" s="635"/>
      <c r="G73" s="356">
        <f>+F70</f>
        <v>2.79</v>
      </c>
      <c r="H73" s="357" t="s">
        <v>116</v>
      </c>
      <c r="I73" s="631">
        <f>+G70</f>
        <v>-6.0000000000000053E-2</v>
      </c>
      <c r="J73" s="632"/>
      <c r="K73" s="130"/>
      <c r="L73" s="130"/>
      <c r="M73" s="131"/>
      <c r="N73" s="51"/>
    </row>
    <row r="74" spans="1:18" ht="36.75" customHeight="1" thickBot="1">
      <c r="A74" s="50"/>
      <c r="B74" s="129"/>
      <c r="C74" s="597" t="s">
        <v>117</v>
      </c>
      <c r="D74" s="598"/>
      <c r="E74" s="598"/>
      <c r="F74" s="599"/>
      <c r="G74" s="358">
        <f>+F35</f>
        <v>2.8</v>
      </c>
      <c r="H74" s="359" t="s">
        <v>118</v>
      </c>
      <c r="I74" s="600">
        <f>+G35</f>
        <v>-0.11000000000000032</v>
      </c>
      <c r="J74" s="601"/>
      <c r="K74" s="130"/>
      <c r="L74" s="130"/>
      <c r="M74" s="131"/>
      <c r="N74" s="51"/>
      <c r="R74" s="360" t="s">
        <v>17</v>
      </c>
    </row>
    <row r="75" spans="1:18" ht="36.75" customHeight="1" thickBot="1">
      <c r="A75" s="50"/>
      <c r="B75" s="129"/>
      <c r="C75" s="602" t="s">
        <v>119</v>
      </c>
      <c r="D75" s="603"/>
      <c r="E75" s="603"/>
      <c r="F75" s="361" t="str">
        <f>VLOOKUP(G75,F:P,10,0)</f>
        <v>大分県</v>
      </c>
      <c r="G75" s="362">
        <f>MAX(F23:F70)</f>
        <v>8.17</v>
      </c>
      <c r="H75" s="604" t="s">
        <v>120</v>
      </c>
      <c r="I75" s="605"/>
      <c r="J75" s="605"/>
      <c r="K75" s="363">
        <f>+N71</f>
        <v>0</v>
      </c>
      <c r="L75" s="364" t="s">
        <v>121</v>
      </c>
      <c r="M75" s="365">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65"/>
      <c r="N78" s="135"/>
    </row>
    <row r="79" spans="1:18" ht="24.75" customHeight="1" thickTop="1">
      <c r="A79" s="606">
        <v>1</v>
      </c>
      <c r="B79" s="609" t="s">
        <v>122</v>
      </c>
      <c r="C79" s="610"/>
      <c r="D79" s="610"/>
      <c r="E79" s="610"/>
      <c r="F79" s="611"/>
      <c r="G79" s="618" t="s">
        <v>123</v>
      </c>
      <c r="H79" s="619"/>
      <c r="I79" s="619"/>
      <c r="J79" s="619"/>
      <c r="K79" s="619"/>
      <c r="L79" s="619"/>
      <c r="M79" s="619"/>
      <c r="N79" s="620"/>
    </row>
    <row r="80" spans="1:18" ht="24.75" customHeight="1">
      <c r="A80" s="607"/>
      <c r="B80" s="612"/>
      <c r="C80" s="613"/>
      <c r="D80" s="613"/>
      <c r="E80" s="613"/>
      <c r="F80" s="614"/>
      <c r="G80" s="621"/>
      <c r="H80" s="622"/>
      <c r="I80" s="622"/>
      <c r="J80" s="622"/>
      <c r="K80" s="622"/>
      <c r="L80" s="622"/>
      <c r="M80" s="622"/>
      <c r="N80" s="623"/>
      <c r="O80" s="137" t="s">
        <v>3</v>
      </c>
      <c r="P80" s="137"/>
    </row>
    <row r="81" spans="1:16" ht="24.75" customHeight="1">
      <c r="A81" s="607"/>
      <c r="B81" s="612"/>
      <c r="C81" s="613"/>
      <c r="D81" s="613"/>
      <c r="E81" s="613"/>
      <c r="F81" s="614"/>
      <c r="G81" s="621"/>
      <c r="H81" s="622"/>
      <c r="I81" s="622"/>
      <c r="J81" s="622"/>
      <c r="K81" s="622"/>
      <c r="L81" s="622"/>
      <c r="M81" s="622"/>
      <c r="N81" s="623"/>
      <c r="O81" s="137" t="s">
        <v>17</v>
      </c>
      <c r="P81" s="137" t="s">
        <v>124</v>
      </c>
    </row>
    <row r="82" spans="1:16" ht="24.75" customHeight="1">
      <c r="A82" s="607"/>
      <c r="B82" s="612"/>
      <c r="C82" s="613"/>
      <c r="D82" s="613"/>
      <c r="E82" s="613"/>
      <c r="F82" s="614"/>
      <c r="G82" s="621"/>
      <c r="H82" s="622"/>
      <c r="I82" s="622"/>
      <c r="J82" s="622"/>
      <c r="K82" s="622"/>
      <c r="L82" s="622"/>
      <c r="M82" s="622"/>
      <c r="N82" s="623"/>
      <c r="O82" s="138"/>
      <c r="P82" s="137"/>
    </row>
    <row r="83" spans="1:16" ht="46.2" customHeight="1" thickBot="1">
      <c r="A83" s="608"/>
      <c r="B83" s="615"/>
      <c r="C83" s="616"/>
      <c r="D83" s="616"/>
      <c r="E83" s="616"/>
      <c r="F83" s="617"/>
      <c r="G83" s="624"/>
      <c r="H83" s="625"/>
      <c r="I83" s="625"/>
      <c r="J83" s="625"/>
      <c r="K83" s="625"/>
      <c r="L83" s="625"/>
      <c r="M83" s="625"/>
      <c r="N83" s="62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79DA7-2250-423D-AF4B-9F21361339D6}">
  <sheetPr>
    <pageSetUpPr fitToPage="1"/>
  </sheetPr>
  <dimension ref="A1:R24"/>
  <sheetViews>
    <sheetView view="pageBreakPreview" zoomScale="95" zoomScaleNormal="75" zoomScaleSheetLayoutView="95" workbookViewId="0">
      <selection activeCell="R9" sqref="R9"/>
    </sheetView>
  </sheetViews>
  <sheetFormatPr defaultColWidth="9" defaultRowHeight="13.2"/>
  <cols>
    <col min="1" max="1" width="4.88671875" style="266" customWidth="1"/>
    <col min="2" max="8" width="9" style="266"/>
    <col min="9" max="9" width="16.44140625" style="266" customWidth="1"/>
    <col min="10" max="11" width="9" style="266"/>
    <col min="12" max="12" width="18.109375" style="266" customWidth="1"/>
    <col min="13" max="13" width="4.21875" style="266" customWidth="1"/>
    <col min="14" max="14" width="3.44140625" style="266" customWidth="1"/>
    <col min="15" max="16384" width="9" style="266"/>
  </cols>
  <sheetData>
    <row r="1" spans="1:18" ht="23.4">
      <c r="A1" s="674" t="s">
        <v>125</v>
      </c>
      <c r="B1" s="674"/>
      <c r="C1" s="674"/>
      <c r="D1" s="674"/>
      <c r="E1" s="674"/>
      <c r="F1" s="674"/>
      <c r="G1" s="674"/>
      <c r="H1" s="674"/>
      <c r="I1" s="674"/>
      <c r="J1" s="675"/>
      <c r="K1" s="675"/>
      <c r="L1" s="675"/>
      <c r="M1" s="675"/>
    </row>
    <row r="2" spans="1:18" ht="19.2">
      <c r="A2" s="676" t="s">
        <v>427</v>
      </c>
      <c r="B2" s="676"/>
      <c r="C2" s="676"/>
      <c r="D2" s="676"/>
      <c r="E2" s="676"/>
      <c r="F2" s="676"/>
      <c r="G2" s="676"/>
      <c r="H2" s="676"/>
      <c r="I2" s="676"/>
      <c r="J2" s="677"/>
      <c r="K2" s="677"/>
      <c r="L2" s="677"/>
      <c r="M2" s="677"/>
      <c r="N2" s="499"/>
    </row>
    <row r="3" spans="1:18" ht="24.75" customHeight="1">
      <c r="A3" s="678" t="s">
        <v>428</v>
      </c>
      <c r="B3" s="678"/>
      <c r="C3" s="678"/>
      <c r="D3" s="678"/>
      <c r="E3" s="678"/>
      <c r="F3" s="678"/>
      <c r="G3" s="678"/>
      <c r="H3" s="678"/>
      <c r="I3" s="678"/>
      <c r="J3" s="679"/>
      <c r="K3" s="679"/>
      <c r="L3" s="679"/>
      <c r="M3" s="679"/>
      <c r="N3" s="680"/>
      <c r="P3" s="1"/>
    </row>
    <row r="4" spans="1:18" ht="17.399999999999999">
      <c r="A4" s="681" t="s">
        <v>126</v>
      </c>
      <c r="B4" s="681"/>
      <c r="C4" s="681"/>
      <c r="D4" s="681"/>
      <c r="E4" s="681"/>
      <c r="F4" s="681"/>
      <c r="G4" s="681"/>
      <c r="H4" s="681"/>
      <c r="I4" s="681"/>
      <c r="J4" s="682"/>
      <c r="K4" s="682"/>
      <c r="L4" s="682"/>
      <c r="M4" s="682"/>
      <c r="N4" s="680"/>
      <c r="P4" s="1"/>
      <c r="Q4" s="268"/>
    </row>
    <row r="5" spans="1:18" ht="16.2">
      <c r="A5" s="558"/>
      <c r="B5" s="559"/>
      <c r="C5" s="560"/>
      <c r="D5" s="560"/>
      <c r="E5" s="560"/>
      <c r="F5" s="560"/>
      <c r="G5" s="560"/>
      <c r="H5" s="560"/>
      <c r="I5" s="560"/>
      <c r="J5" s="560"/>
      <c r="K5" s="560"/>
      <c r="L5" s="560"/>
      <c r="M5" s="560"/>
      <c r="N5" s="680"/>
      <c r="P5" s="1"/>
    </row>
    <row r="6" spans="1:18" ht="21.75" customHeight="1">
      <c r="A6" s="560"/>
      <c r="B6" s="683"/>
      <c r="C6" s="684"/>
      <c r="D6" s="684"/>
      <c r="E6" s="684"/>
      <c r="F6" s="560"/>
      <c r="G6" s="560" t="s">
        <v>17</v>
      </c>
      <c r="H6" s="686" t="s">
        <v>430</v>
      </c>
      <c r="I6" s="687"/>
      <c r="J6" s="687"/>
      <c r="K6" s="687"/>
      <c r="L6" s="687"/>
      <c r="M6" s="560"/>
      <c r="N6" s="680"/>
      <c r="O6" s="268"/>
      <c r="P6" s="268"/>
      <c r="R6" s="268"/>
    </row>
    <row r="7" spans="1:18" ht="21.75" customHeight="1">
      <c r="A7" s="560"/>
      <c r="B7" s="684"/>
      <c r="C7" s="684"/>
      <c r="D7" s="684"/>
      <c r="E7" s="684"/>
      <c r="F7" s="560"/>
      <c r="G7" s="560"/>
      <c r="H7" s="687"/>
      <c r="I7" s="687"/>
      <c r="J7" s="687"/>
      <c r="K7" s="687"/>
      <c r="L7" s="687"/>
      <c r="M7" s="560"/>
      <c r="N7" s="680"/>
      <c r="P7" s="173"/>
    </row>
    <row r="8" spans="1:18" ht="21.75" customHeight="1">
      <c r="A8" s="560"/>
      <c r="B8" s="684"/>
      <c r="C8" s="684"/>
      <c r="D8" s="684"/>
      <c r="E8" s="684"/>
      <c r="F8" s="560"/>
      <c r="G8" s="560"/>
      <c r="H8" s="687"/>
      <c r="I8" s="687"/>
      <c r="J8" s="687"/>
      <c r="K8" s="687"/>
      <c r="L8" s="687"/>
      <c r="M8" s="560"/>
      <c r="O8" s="268"/>
      <c r="P8" s="561"/>
    </row>
    <row r="9" spans="1:18" ht="35.25" customHeight="1">
      <c r="A9" s="560"/>
      <c r="B9" s="684"/>
      <c r="C9" s="684"/>
      <c r="D9" s="684"/>
      <c r="E9" s="684"/>
      <c r="F9" s="560"/>
      <c r="G9" s="560"/>
      <c r="H9" s="687"/>
      <c r="I9" s="687"/>
      <c r="J9" s="687"/>
      <c r="K9" s="687"/>
      <c r="L9" s="687"/>
      <c r="M9" s="560"/>
      <c r="O9" s="173"/>
      <c r="P9" s="1"/>
    </row>
    <row r="10" spans="1:18" ht="21.75" customHeight="1">
      <c r="A10" s="560"/>
      <c r="B10" s="684"/>
      <c r="C10" s="684"/>
      <c r="D10" s="684"/>
      <c r="E10" s="684"/>
      <c r="F10" s="560"/>
      <c r="G10" s="560"/>
      <c r="H10" s="687"/>
      <c r="I10" s="687"/>
      <c r="J10" s="687"/>
      <c r="K10" s="687"/>
      <c r="L10" s="687"/>
      <c r="M10" s="560"/>
      <c r="O10" s="268"/>
      <c r="P10" s="1"/>
    </row>
    <row r="11" spans="1:18" ht="21.75" customHeight="1">
      <c r="A11" s="560"/>
      <c r="B11" s="684"/>
      <c r="C11" s="684"/>
      <c r="D11" s="684"/>
      <c r="E11" s="684"/>
      <c r="F11" s="562"/>
      <c r="G11" s="562"/>
      <c r="H11" s="687"/>
      <c r="I11" s="687"/>
      <c r="J11" s="687"/>
      <c r="K11" s="687"/>
      <c r="L11" s="687"/>
      <c r="M11" s="560"/>
      <c r="P11" s="1"/>
    </row>
    <row r="12" spans="1:18" ht="21.75" customHeight="1">
      <c r="A12" s="560"/>
      <c r="B12" s="684"/>
      <c r="C12" s="684"/>
      <c r="D12" s="684"/>
      <c r="E12" s="684"/>
      <c r="F12" s="500"/>
      <c r="G12" s="500"/>
      <c r="H12" s="687"/>
      <c r="I12" s="687"/>
      <c r="J12" s="687"/>
      <c r="K12" s="687"/>
      <c r="L12" s="687"/>
      <c r="M12" s="560"/>
      <c r="P12" s="1"/>
    </row>
    <row r="13" spans="1:18" ht="34.799999999999997" customHeight="1">
      <c r="A13" s="560"/>
      <c r="B13" s="685"/>
      <c r="C13" s="685"/>
      <c r="D13" s="685"/>
      <c r="E13" s="685"/>
      <c r="F13" s="500"/>
      <c r="G13" s="500"/>
      <c r="H13" s="687"/>
      <c r="I13" s="687"/>
      <c r="J13" s="687"/>
      <c r="K13" s="687"/>
      <c r="L13" s="687"/>
      <c r="M13" s="560"/>
      <c r="P13" s="1"/>
    </row>
    <row r="14" spans="1:18" ht="32.25" customHeight="1">
      <c r="A14" s="560"/>
      <c r="B14" s="685"/>
      <c r="C14" s="685"/>
      <c r="D14" s="685"/>
      <c r="E14" s="685"/>
      <c r="F14" s="562"/>
      <c r="G14" s="562"/>
      <c r="H14" s="687"/>
      <c r="I14" s="687"/>
      <c r="J14" s="687"/>
      <c r="K14" s="687"/>
      <c r="L14" s="687"/>
      <c r="M14" s="560"/>
      <c r="P14" s="1"/>
    </row>
    <row r="15" spans="1:18" ht="21.75" customHeight="1">
      <c r="A15" s="563"/>
      <c r="B15" s="560"/>
      <c r="C15" s="560"/>
      <c r="D15" s="560"/>
      <c r="E15" s="560"/>
      <c r="F15" s="560"/>
      <c r="G15" s="560"/>
      <c r="H15" s="560" t="s">
        <v>429</v>
      </c>
      <c r="I15" s="560"/>
      <c r="J15" s="560"/>
      <c r="K15" s="560"/>
      <c r="L15" s="560"/>
      <c r="M15" s="560"/>
      <c r="P15" s="1"/>
    </row>
    <row r="16" spans="1:18" ht="16.2">
      <c r="A16" s="564"/>
      <c r="B16" s="565"/>
      <c r="C16" s="566"/>
      <c r="D16" s="566"/>
      <c r="E16" s="566"/>
      <c r="F16" s="566"/>
      <c r="G16" s="566"/>
      <c r="H16" s="566"/>
      <c r="I16" s="566"/>
      <c r="J16" s="566"/>
      <c r="K16" s="566"/>
      <c r="L16" s="566"/>
      <c r="M16" s="566"/>
      <c r="P16" s="1"/>
    </row>
    <row r="17" spans="1:16" ht="13.5" customHeight="1">
      <c r="A17" s="566"/>
      <c r="B17" s="673" t="s">
        <v>431</v>
      </c>
      <c r="C17" s="673"/>
      <c r="D17" s="673"/>
      <c r="E17" s="673"/>
      <c r="F17" s="673"/>
      <c r="G17" s="673"/>
      <c r="H17" s="673"/>
      <c r="I17" s="673"/>
      <c r="J17" s="673"/>
      <c r="K17" s="673"/>
      <c r="L17" s="673"/>
      <c r="M17" s="566"/>
      <c r="P17" s="1"/>
    </row>
    <row r="18" spans="1:16" ht="13.5" customHeight="1">
      <c r="A18" s="566"/>
      <c r="B18" s="673"/>
      <c r="C18" s="673"/>
      <c r="D18" s="673"/>
      <c r="E18" s="673"/>
      <c r="F18" s="673"/>
      <c r="G18" s="673"/>
      <c r="H18" s="673"/>
      <c r="I18" s="673"/>
      <c r="J18" s="673"/>
      <c r="K18" s="673"/>
      <c r="L18" s="673"/>
      <c r="M18" s="566"/>
      <c r="P18" s="1"/>
    </row>
    <row r="19" spans="1:16" ht="13.5" customHeight="1">
      <c r="A19" s="566"/>
      <c r="B19" s="673"/>
      <c r="C19" s="673"/>
      <c r="D19" s="673"/>
      <c r="E19" s="673"/>
      <c r="F19" s="673"/>
      <c r="G19" s="673"/>
      <c r="H19" s="673"/>
      <c r="I19" s="673"/>
      <c r="J19" s="673"/>
      <c r="K19" s="673"/>
      <c r="L19" s="673"/>
      <c r="M19" s="566"/>
      <c r="P19" s="1"/>
    </row>
    <row r="20" spans="1:16" ht="13.5" customHeight="1">
      <c r="A20" s="566"/>
      <c r="B20" s="673"/>
      <c r="C20" s="673"/>
      <c r="D20" s="673"/>
      <c r="E20" s="673"/>
      <c r="F20" s="673"/>
      <c r="G20" s="673"/>
      <c r="H20" s="673"/>
      <c r="I20" s="673"/>
      <c r="J20" s="673"/>
      <c r="K20" s="673"/>
      <c r="L20" s="673"/>
      <c r="M20" s="566"/>
      <c r="P20" s="1"/>
    </row>
    <row r="21" spans="1:16" ht="13.5" customHeight="1">
      <c r="A21" s="566"/>
      <c r="B21" s="673"/>
      <c r="C21" s="673"/>
      <c r="D21" s="673"/>
      <c r="E21" s="673"/>
      <c r="F21" s="673"/>
      <c r="G21" s="673"/>
      <c r="H21" s="673"/>
      <c r="I21" s="673"/>
      <c r="J21" s="673"/>
      <c r="K21" s="673"/>
      <c r="L21" s="673"/>
      <c r="M21" s="566"/>
      <c r="P21" s="1"/>
    </row>
    <row r="22" spans="1:16" ht="13.5" customHeight="1">
      <c r="A22" s="566"/>
      <c r="B22" s="673"/>
      <c r="C22" s="673"/>
      <c r="D22" s="673"/>
      <c r="E22" s="673"/>
      <c r="F22" s="673"/>
      <c r="G22" s="673"/>
      <c r="H22" s="673"/>
      <c r="I22" s="673"/>
      <c r="J22" s="673"/>
      <c r="K22" s="673"/>
      <c r="L22" s="673"/>
      <c r="M22" s="566"/>
    </row>
    <row r="23" spans="1:16">
      <c r="A23" s="566"/>
      <c r="B23" s="566"/>
      <c r="C23" s="566"/>
      <c r="D23" s="566"/>
      <c r="E23" s="566"/>
      <c r="F23" s="566"/>
      <c r="G23" s="566"/>
      <c r="H23" s="566"/>
      <c r="I23" s="566"/>
      <c r="J23" s="566"/>
      <c r="K23" s="566"/>
      <c r="L23" s="566"/>
      <c r="M23" s="566"/>
    </row>
    <row r="24" spans="1:16">
      <c r="A24" s="566"/>
      <c r="B24" s="566"/>
      <c r="C24" s="566"/>
      <c r="D24" s="566"/>
      <c r="E24" s="566"/>
      <c r="F24" s="566"/>
      <c r="G24" s="566"/>
      <c r="H24" s="566"/>
      <c r="I24" s="566"/>
      <c r="J24" s="566"/>
      <c r="K24" s="566"/>
      <c r="L24" s="566"/>
      <c r="M24" s="566"/>
    </row>
  </sheetData>
  <mergeCells count="8">
    <mergeCell ref="B17:L22"/>
    <mergeCell ref="A1:M1"/>
    <mergeCell ref="A2:M2"/>
    <mergeCell ref="A3:M3"/>
    <mergeCell ref="N3:N7"/>
    <mergeCell ref="A4:M4"/>
    <mergeCell ref="B6:E14"/>
    <mergeCell ref="H6:L14"/>
  </mergeCells>
  <phoneticPr fontId="84"/>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1"/>
  <sheetViews>
    <sheetView showGridLines="0" view="pageBreakPreview" zoomScale="88" zoomScaleNormal="100" zoomScaleSheetLayoutView="88" workbookViewId="0">
      <selection activeCell="C31" sqref="C31"/>
    </sheetView>
  </sheetViews>
  <sheetFormatPr defaultColWidth="9" defaultRowHeight="31.2" customHeight="1"/>
  <cols>
    <col min="1" max="1" width="163.88671875" style="163" customWidth="1"/>
    <col min="2" max="2" width="11.21875" style="161" customWidth="1"/>
    <col min="3" max="3" width="22" style="161" customWidth="1"/>
    <col min="4" max="4" width="20.109375" style="162" customWidth="1"/>
    <col min="5" max="16384" width="9" style="1"/>
  </cols>
  <sheetData>
    <row r="1" spans="1:19" s="28" customFormat="1" ht="31.2" customHeight="1" thickBot="1">
      <c r="A1" s="366" t="s">
        <v>240</v>
      </c>
      <c r="B1" s="323" t="s">
        <v>127</v>
      </c>
      <c r="C1" s="99" t="s">
        <v>128</v>
      </c>
      <c r="D1" s="324" t="s">
        <v>129</v>
      </c>
    </row>
    <row r="2" spans="1:19" s="28" customFormat="1" ht="37.950000000000003" customHeight="1" thickTop="1">
      <c r="A2" s="269" t="s">
        <v>249</v>
      </c>
      <c r="B2" s="244"/>
      <c r="C2" s="227"/>
      <c r="D2" s="172"/>
    </row>
    <row r="3" spans="1:19" s="28" customFormat="1" ht="59.4" customHeight="1">
      <c r="A3" s="509" t="s">
        <v>251</v>
      </c>
      <c r="B3" s="306" t="s">
        <v>219</v>
      </c>
      <c r="C3" s="228" t="s">
        <v>253</v>
      </c>
      <c r="D3" s="248">
        <v>45513</v>
      </c>
    </row>
    <row r="4" spans="1:19" s="28" customFormat="1" ht="31.2" customHeight="1" thickBot="1">
      <c r="A4" s="316" t="s">
        <v>252</v>
      </c>
      <c r="B4" s="243"/>
      <c r="C4" s="228"/>
      <c r="D4" s="171"/>
    </row>
    <row r="5" spans="1:19" s="28" customFormat="1" ht="43.95" customHeight="1" thickTop="1">
      <c r="A5" s="367" t="s">
        <v>246</v>
      </c>
      <c r="B5" s="688" t="s">
        <v>221</v>
      </c>
      <c r="C5" s="694" t="s">
        <v>248</v>
      </c>
      <c r="D5" s="691">
        <v>45514</v>
      </c>
    </row>
    <row r="6" spans="1:19" s="28" customFormat="1" ht="164.4" customHeight="1">
      <c r="A6" s="315" t="s">
        <v>250</v>
      </c>
      <c r="B6" s="689"/>
      <c r="C6" s="696"/>
      <c r="D6" s="692"/>
    </row>
    <row r="7" spans="1:19" s="28" customFormat="1" ht="31.2" customHeight="1" thickBot="1">
      <c r="A7" s="317" t="s">
        <v>247</v>
      </c>
      <c r="B7" s="690"/>
      <c r="C7" s="697"/>
      <c r="D7" s="693"/>
    </row>
    <row r="8" spans="1:19" s="28" customFormat="1" ht="40.950000000000003" customHeight="1" thickTop="1">
      <c r="A8" s="368" t="s">
        <v>254</v>
      </c>
      <c r="B8" s="170"/>
      <c r="C8" s="694" t="s">
        <v>257</v>
      </c>
      <c r="D8" s="172"/>
    </row>
    <row r="9" spans="1:19" s="28" customFormat="1" ht="184.2" customHeight="1">
      <c r="A9" s="315" t="s">
        <v>255</v>
      </c>
      <c r="B9" s="240" t="s">
        <v>258</v>
      </c>
      <c r="C9" s="696"/>
      <c r="D9" s="248">
        <v>45513</v>
      </c>
    </row>
    <row r="10" spans="1:19" s="28" customFormat="1" ht="31.2" customHeight="1">
      <c r="A10" s="317" t="s">
        <v>256</v>
      </c>
      <c r="B10" s="169"/>
      <c r="C10" s="697"/>
      <c r="D10" s="171"/>
    </row>
    <row r="11" spans="1:19" s="28" customFormat="1" ht="40.950000000000003" customHeight="1">
      <c r="A11" s="269" t="s">
        <v>259</v>
      </c>
      <c r="B11" s="240"/>
      <c r="C11" s="689" t="s">
        <v>224</v>
      </c>
      <c r="D11" s="699">
        <v>45512</v>
      </c>
      <c r="S11" s="247"/>
    </row>
    <row r="12" spans="1:19" s="28" customFormat="1" ht="156.6" customHeight="1">
      <c r="A12" s="310" t="s">
        <v>260</v>
      </c>
      <c r="B12" s="309" t="s">
        <v>220</v>
      </c>
      <c r="C12" s="689"/>
      <c r="D12" s="699"/>
      <c r="S12" s="247"/>
    </row>
    <row r="13" spans="1:19" s="28" customFormat="1" ht="30.6" customHeight="1" thickBot="1">
      <c r="A13" s="318" t="s">
        <v>261</v>
      </c>
      <c r="B13" s="98"/>
      <c r="C13" s="690"/>
      <c r="D13" s="700"/>
    </row>
    <row r="14" spans="1:19" s="28" customFormat="1" ht="40.950000000000003" customHeight="1" thickTop="1">
      <c r="A14" s="367" t="s">
        <v>263</v>
      </c>
      <c r="B14" s="170"/>
      <c r="C14" s="698" t="s">
        <v>264</v>
      </c>
      <c r="D14" s="172"/>
    </row>
    <row r="15" spans="1:19" s="28" customFormat="1" ht="96" customHeight="1">
      <c r="A15" s="319" t="s">
        <v>262</v>
      </c>
      <c r="B15" s="240" t="s">
        <v>265</v>
      </c>
      <c r="C15" s="696"/>
      <c r="D15" s="248">
        <v>45512</v>
      </c>
    </row>
    <row r="16" spans="1:19" s="28" customFormat="1" ht="31.2" customHeight="1" thickBot="1">
      <c r="A16" s="320" t="s">
        <v>266</v>
      </c>
      <c r="B16" s="169"/>
      <c r="C16" s="697"/>
      <c r="D16" s="171"/>
    </row>
    <row r="17" spans="1:4" ht="42.6" customHeight="1" thickTop="1">
      <c r="A17" s="370" t="s">
        <v>267</v>
      </c>
      <c r="B17" s="170"/>
      <c r="C17" s="694" t="s">
        <v>270</v>
      </c>
      <c r="D17" s="172"/>
    </row>
    <row r="18" spans="1:4" ht="232.8" customHeight="1">
      <c r="A18" s="321" t="s">
        <v>268</v>
      </c>
      <c r="B18" s="293" t="s">
        <v>269</v>
      </c>
      <c r="C18" s="695"/>
      <c r="D18" s="248">
        <v>45510</v>
      </c>
    </row>
    <row r="19" spans="1:4" ht="31.2" customHeight="1" thickBot="1">
      <c r="A19" s="322" t="s">
        <v>271</v>
      </c>
      <c r="B19" s="271"/>
      <c r="C19" s="270"/>
      <c r="D19" s="171"/>
    </row>
    <row r="20" spans="1:4" ht="36.6" customHeight="1" thickTop="1">
      <c r="A20" s="369" t="s">
        <v>272</v>
      </c>
      <c r="B20" s="170"/>
      <c r="C20" s="694" t="s">
        <v>273</v>
      </c>
      <c r="D20" s="172"/>
    </row>
    <row r="21" spans="1:4" ht="152.4" customHeight="1">
      <c r="A21" s="321" t="s">
        <v>274</v>
      </c>
      <c r="B21" s="262" t="s">
        <v>276</v>
      </c>
      <c r="C21" s="695"/>
      <c r="D21" s="248">
        <v>45511</v>
      </c>
    </row>
    <row r="22" spans="1:4" ht="31.2" customHeight="1" thickBot="1">
      <c r="A22" s="510" t="s">
        <v>275</v>
      </c>
      <c r="B22" s="271"/>
      <c r="C22" s="270"/>
      <c r="D22" s="171"/>
    </row>
    <row r="23" spans="1:4" ht="44.4" customHeight="1" thickTop="1">
      <c r="A23" s="370" t="s">
        <v>277</v>
      </c>
      <c r="B23" s="170"/>
      <c r="C23" s="694" t="s">
        <v>253</v>
      </c>
      <c r="D23" s="172"/>
    </row>
    <row r="24" spans="1:4" ht="154.19999999999999" customHeight="1">
      <c r="A24" s="304" t="s">
        <v>279</v>
      </c>
      <c r="B24" s="262" t="s">
        <v>278</v>
      </c>
      <c r="C24" s="695"/>
      <c r="D24" s="248">
        <v>45507</v>
      </c>
    </row>
    <row r="25" spans="1:4" ht="37.200000000000003" customHeight="1" thickBot="1">
      <c r="A25" s="322" t="s">
        <v>280</v>
      </c>
      <c r="B25" s="271"/>
      <c r="C25" s="270"/>
      <c r="D25" s="171"/>
    </row>
    <row r="26" spans="1:4" ht="42" customHeight="1" thickTop="1">
      <c r="A26" s="370" t="s">
        <v>281</v>
      </c>
      <c r="B26" s="170"/>
      <c r="C26" s="694" t="s">
        <v>222</v>
      </c>
      <c r="D26" s="172"/>
    </row>
    <row r="27" spans="1:4" ht="173.4" customHeight="1">
      <c r="A27" s="321" t="s">
        <v>282</v>
      </c>
      <c r="B27" s="262" t="s">
        <v>223</v>
      </c>
      <c r="C27" s="695"/>
      <c r="D27" s="248">
        <v>45509</v>
      </c>
    </row>
    <row r="28" spans="1:4" ht="36.6" customHeight="1" thickBot="1">
      <c r="A28" s="322" t="s">
        <v>283</v>
      </c>
      <c r="B28" s="271"/>
      <c r="C28" s="270"/>
      <c r="D28" s="171"/>
    </row>
    <row r="29" spans="1:4" ht="36.6" customHeight="1" thickTop="1">
      <c r="A29" s="370" t="s">
        <v>436</v>
      </c>
      <c r="B29" s="170"/>
      <c r="C29" s="694" t="s">
        <v>437</v>
      </c>
      <c r="D29" s="172"/>
    </row>
    <row r="30" spans="1:4" ht="104.4" customHeight="1">
      <c r="A30" s="321" t="s">
        <v>435</v>
      </c>
      <c r="B30" s="262" t="s">
        <v>434</v>
      </c>
      <c r="C30" s="695"/>
      <c r="D30" s="248">
        <v>45515</v>
      </c>
    </row>
    <row r="31" spans="1:4" ht="36.6" customHeight="1" thickBot="1">
      <c r="A31" s="322"/>
      <c r="B31" s="271"/>
      <c r="C31" s="270"/>
      <c r="D31" s="171"/>
    </row>
    <row r="32" spans="1:4" ht="48.6" customHeight="1" thickTop="1">
      <c r="A32" s="370" t="s">
        <v>285</v>
      </c>
      <c r="B32" s="170"/>
      <c r="C32" s="694" t="s">
        <v>284</v>
      </c>
      <c r="D32" s="172"/>
    </row>
    <row r="33" spans="1:4" ht="160.80000000000001" customHeight="1">
      <c r="A33" s="497" t="s">
        <v>286</v>
      </c>
      <c r="B33" s="262" t="s">
        <v>287</v>
      </c>
      <c r="C33" s="695"/>
      <c r="D33" s="248">
        <v>45513</v>
      </c>
    </row>
    <row r="34" spans="1:4" ht="31.2" customHeight="1" thickBot="1">
      <c r="A34" s="322" t="s">
        <v>288</v>
      </c>
      <c r="B34" s="271"/>
      <c r="C34" s="270"/>
      <c r="D34" s="171"/>
    </row>
    <row r="35" spans="1:4" ht="31.2" hidden="1" customHeight="1" thickTop="1">
      <c r="A35" s="370"/>
      <c r="B35" s="170"/>
      <c r="C35" s="694"/>
      <c r="D35" s="172"/>
    </row>
    <row r="36" spans="1:4" ht="144" hidden="1" customHeight="1">
      <c r="A36" s="321"/>
      <c r="B36" s="293"/>
      <c r="C36" s="695"/>
      <c r="D36" s="248"/>
    </row>
    <row r="37" spans="1:4" ht="31.2" hidden="1" customHeight="1" thickBot="1">
      <c r="A37" s="322"/>
      <c r="B37" s="271"/>
      <c r="C37" s="270"/>
      <c r="D37" s="171"/>
    </row>
    <row r="38" spans="1:4" ht="31.2" hidden="1" customHeight="1" thickTop="1">
      <c r="A38" s="370"/>
      <c r="B38" s="170"/>
      <c r="C38" s="694"/>
      <c r="D38" s="172"/>
    </row>
    <row r="39" spans="1:4" ht="76.95" hidden="1" customHeight="1">
      <c r="A39" s="321"/>
      <c r="B39" s="293"/>
      <c r="C39" s="695"/>
      <c r="D39" s="248"/>
    </row>
    <row r="40" spans="1:4" ht="31.2" hidden="1" customHeight="1" thickBot="1">
      <c r="A40" s="322"/>
      <c r="B40" s="271"/>
      <c r="C40" s="270"/>
      <c r="D40" s="171"/>
    </row>
    <row r="41" spans="1:4" ht="31.2" customHeight="1" thickTop="1"/>
  </sheetData>
  <mergeCells count="15">
    <mergeCell ref="B5:B7"/>
    <mergeCell ref="D5:D7"/>
    <mergeCell ref="C35:C36"/>
    <mergeCell ref="C38:C39"/>
    <mergeCell ref="C17:C18"/>
    <mergeCell ref="C20:C21"/>
    <mergeCell ref="C23:C24"/>
    <mergeCell ref="C26:C27"/>
    <mergeCell ref="C32:C33"/>
    <mergeCell ref="C5:C7"/>
    <mergeCell ref="C14:C16"/>
    <mergeCell ref="C8:C10"/>
    <mergeCell ref="D11:D13"/>
    <mergeCell ref="C11:C13"/>
    <mergeCell ref="C29:C30"/>
  </mergeCells>
  <phoneticPr fontId="15"/>
  <hyperlinks>
    <hyperlink ref="A7" r:id="rId1" xr:uid="{24542C21-8BED-4D9C-AA69-112A5C5C95EB}"/>
    <hyperlink ref="A4" r:id="rId2" xr:uid="{51F4C220-9802-4A23-ACC4-8ABA2C0621E9}"/>
    <hyperlink ref="A10" r:id="rId3" xr:uid="{229BEB0A-928E-4C0D-8C60-0414C4FDA390}"/>
    <hyperlink ref="A13" r:id="rId4" xr:uid="{1AE576C0-D24E-4C39-9025-F1D977D762DC}"/>
    <hyperlink ref="A16" r:id="rId5" xr:uid="{D77AA771-6245-441B-B7EF-746719A36A91}"/>
    <hyperlink ref="A19" r:id="rId6" xr:uid="{795C6EC4-05C9-4031-AD68-D657A28D80B0}"/>
    <hyperlink ref="A22" r:id="rId7" xr:uid="{34A4550A-7E76-46E9-99D8-758A0A3E271F}"/>
    <hyperlink ref="A25" r:id="rId8" xr:uid="{52693F11-288A-4E5C-8ABA-21912866DAF5}"/>
    <hyperlink ref="A28" r:id="rId9" xr:uid="{9BEE5BA7-3309-4525-A995-92EB18FC207B}"/>
    <hyperlink ref="A34" r:id="rId10" xr:uid="{7E136AE8-1E7D-4B22-BEEB-51FC4F70DBBE}"/>
  </hyperlinks>
  <pageMargins left="0" right="0" top="0.19685039370078741" bottom="0.39370078740157483" header="0" footer="0.19685039370078741"/>
  <pageSetup paperSize="8" scale="26" orientation="portrait" horizontalDpi="300"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34"/>
  <sheetViews>
    <sheetView defaultGridColor="0" view="pageBreakPreview" colorId="56" zoomScale="90" zoomScaleNormal="66" zoomScaleSheetLayoutView="90" workbookViewId="0">
      <selection activeCell="C1" sqref="C1"/>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83" t="s">
        <v>241</v>
      </c>
      <c r="B1" s="384" t="s">
        <v>147</v>
      </c>
      <c r="C1" s="385" t="s">
        <v>129</v>
      </c>
    </row>
    <row r="2" spans="1:23" ht="40.200000000000003" customHeight="1">
      <c r="A2" s="302" t="s">
        <v>375</v>
      </c>
      <c r="B2" s="244"/>
      <c r="C2" s="227"/>
    </row>
    <row r="3" spans="1:23" ht="100.8" customHeight="1">
      <c r="A3" s="258" t="s">
        <v>398</v>
      </c>
      <c r="B3" s="242" t="s">
        <v>399</v>
      </c>
      <c r="C3" s="228">
        <v>45510</v>
      </c>
    </row>
    <row r="4" spans="1:23" ht="31.95" customHeight="1" thickBot="1">
      <c r="A4" s="295" t="s">
        <v>397</v>
      </c>
      <c r="B4" s="242"/>
      <c r="C4" s="228"/>
    </row>
    <row r="5" spans="1:23" ht="46.95" customHeight="1">
      <c r="A5" s="256" t="s">
        <v>376</v>
      </c>
      <c r="B5" s="244"/>
      <c r="C5" s="227"/>
    </row>
    <row r="6" spans="1:23" ht="121.2" customHeight="1">
      <c r="A6" s="258" t="s">
        <v>401</v>
      </c>
      <c r="B6" s="242" t="s">
        <v>402</v>
      </c>
      <c r="C6" s="228">
        <v>45511</v>
      </c>
    </row>
    <row r="7" spans="1:23" ht="31.95" customHeight="1" thickBot="1">
      <c r="A7" s="260" t="s">
        <v>400</v>
      </c>
      <c r="B7" s="245"/>
      <c r="C7" s="229"/>
      <c r="W7" s="24">
        <v>0</v>
      </c>
    </row>
    <row r="8" spans="1:23" ht="268.95" hidden="1" customHeight="1">
      <c r="A8" s="231" t="s">
        <v>377</v>
      </c>
      <c r="B8" s="244"/>
      <c r="C8" s="227"/>
    </row>
    <row r="9" spans="1:23" ht="268.95" hidden="1" customHeight="1">
      <c r="A9" s="235"/>
      <c r="B9" s="243"/>
      <c r="C9" s="228"/>
    </row>
    <row r="10" spans="1:23" ht="268.95" hidden="1" customHeight="1" thickBot="1">
      <c r="A10" s="230" t="s">
        <v>378</v>
      </c>
      <c r="B10" s="245"/>
      <c r="C10" s="229"/>
    </row>
    <row r="11" spans="1:23" ht="40.200000000000003" customHeight="1" thickTop="1">
      <c r="A11" s="386" t="s">
        <v>379</v>
      </c>
      <c r="B11" s="170"/>
      <c r="C11" s="694">
        <v>45511</v>
      </c>
      <c r="E11" s="267"/>
      <c r="F11" s="267"/>
      <c r="G11" s="267"/>
    </row>
    <row r="12" spans="1:23" ht="184.8" customHeight="1">
      <c r="A12" s="321" t="s">
        <v>404</v>
      </c>
      <c r="B12" s="293" t="s">
        <v>405</v>
      </c>
      <c r="C12" s="695"/>
      <c r="E12" s="267"/>
      <c r="F12" s="267"/>
      <c r="G12" s="267"/>
    </row>
    <row r="13" spans="1:23" ht="29.4" customHeight="1" thickBot="1">
      <c r="A13" s="322" t="s">
        <v>403</v>
      </c>
      <c r="B13" s="271"/>
      <c r="C13" s="270"/>
    </row>
    <row r="14" spans="1:23" ht="40.950000000000003" customHeight="1" thickTop="1">
      <c r="A14" s="302" t="s">
        <v>380</v>
      </c>
      <c r="B14" s="244"/>
      <c r="C14" s="227"/>
    </row>
    <row r="15" spans="1:23" ht="348" customHeight="1">
      <c r="A15" s="235" t="s">
        <v>407</v>
      </c>
      <c r="B15" s="242" t="s">
        <v>405</v>
      </c>
      <c r="C15" s="228">
        <v>45510</v>
      </c>
    </row>
    <row r="16" spans="1:23" ht="32.4" customHeight="1" thickBot="1">
      <c r="A16" s="257" t="s">
        <v>406</v>
      </c>
      <c r="B16" s="243"/>
      <c r="C16" s="228"/>
    </row>
    <row r="17" spans="1:3" ht="40.950000000000003" customHeight="1">
      <c r="A17" s="302" t="s">
        <v>386</v>
      </c>
      <c r="B17" s="244"/>
      <c r="C17" s="227"/>
    </row>
    <row r="18" spans="1:3" ht="241.2" customHeight="1">
      <c r="A18" s="235" t="s">
        <v>409</v>
      </c>
      <c r="B18" s="243" t="s">
        <v>410</v>
      </c>
      <c r="C18" s="228">
        <v>45510</v>
      </c>
    </row>
    <row r="19" spans="1:3" ht="40.950000000000003" customHeight="1" thickBot="1">
      <c r="A19" s="257" t="s">
        <v>408</v>
      </c>
      <c r="B19" s="243"/>
      <c r="C19" s="228"/>
    </row>
    <row r="20" spans="1:3" ht="40.200000000000003" customHeight="1">
      <c r="A20" s="302" t="s">
        <v>381</v>
      </c>
      <c r="B20" s="244"/>
      <c r="C20" s="227"/>
    </row>
    <row r="21" spans="1:3" ht="309.60000000000002" customHeight="1">
      <c r="A21" s="235" t="s">
        <v>396</v>
      </c>
      <c r="B21" s="243" t="s">
        <v>412</v>
      </c>
      <c r="C21" s="228">
        <v>45510</v>
      </c>
    </row>
    <row r="22" spans="1:3" ht="40.200000000000003" customHeight="1" thickBot="1">
      <c r="A22" s="257" t="s">
        <v>395</v>
      </c>
      <c r="B22" s="243"/>
      <c r="C22" s="228"/>
    </row>
    <row r="23" spans="1:3" ht="40.200000000000003" customHeight="1">
      <c r="A23" s="302" t="s">
        <v>382</v>
      </c>
      <c r="B23" s="244"/>
      <c r="C23" s="227"/>
    </row>
    <row r="24" spans="1:3" ht="286.8" customHeight="1">
      <c r="A24" s="235" t="s">
        <v>394</v>
      </c>
      <c r="B24" s="243" t="s">
        <v>413</v>
      </c>
      <c r="C24" s="228">
        <v>45510</v>
      </c>
    </row>
    <row r="25" spans="1:3" ht="40.200000000000003" customHeight="1" thickBot="1">
      <c r="A25" s="257" t="s">
        <v>393</v>
      </c>
      <c r="B25" s="243"/>
      <c r="C25" s="228"/>
    </row>
    <row r="26" spans="1:3" ht="40.200000000000003" customHeight="1">
      <c r="A26" s="302" t="s">
        <v>383</v>
      </c>
      <c r="B26" s="244"/>
      <c r="C26" s="227"/>
    </row>
    <row r="27" spans="1:3" ht="244.8" customHeight="1">
      <c r="A27" s="235" t="s">
        <v>392</v>
      </c>
      <c r="B27" s="243" t="s">
        <v>414</v>
      </c>
      <c r="C27" s="228">
        <v>45509</v>
      </c>
    </row>
    <row r="28" spans="1:3" ht="40.200000000000003" customHeight="1" thickBot="1">
      <c r="A28" s="257" t="s">
        <v>391</v>
      </c>
      <c r="B28" s="243"/>
      <c r="C28" s="228"/>
    </row>
    <row r="29" spans="1:3" ht="40.200000000000003" customHeight="1">
      <c r="A29" s="302" t="s">
        <v>384</v>
      </c>
      <c r="B29" s="244"/>
      <c r="C29" s="227"/>
    </row>
    <row r="30" spans="1:3" ht="409.6" customHeight="1">
      <c r="A30" s="235" t="s">
        <v>390</v>
      </c>
      <c r="B30" s="243" t="s">
        <v>405</v>
      </c>
      <c r="C30" s="228">
        <v>45506</v>
      </c>
    </row>
    <row r="31" spans="1:3" ht="40.200000000000003" customHeight="1" thickBot="1">
      <c r="A31" s="257" t="s">
        <v>389</v>
      </c>
      <c r="B31" s="243"/>
      <c r="C31" s="228"/>
    </row>
    <row r="32" spans="1:3" ht="40.200000000000003" customHeight="1">
      <c r="A32" s="302" t="s">
        <v>385</v>
      </c>
      <c r="B32" s="244"/>
      <c r="C32" s="227"/>
    </row>
    <row r="33" spans="1:3" ht="367.8" customHeight="1">
      <c r="A33" s="235" t="s">
        <v>388</v>
      </c>
      <c r="B33" s="243" t="s">
        <v>411</v>
      </c>
      <c r="C33" s="228">
        <v>45506</v>
      </c>
    </row>
    <row r="34" spans="1:3" ht="40.200000000000003" customHeight="1">
      <c r="A34" s="257" t="s">
        <v>387</v>
      </c>
      <c r="B34" s="243"/>
      <c r="C34" s="228"/>
    </row>
  </sheetData>
  <mergeCells count="1">
    <mergeCell ref="C11:C12"/>
  </mergeCells>
  <phoneticPr fontId="84"/>
  <hyperlinks>
    <hyperlink ref="A34" r:id="rId1" xr:uid="{17D78274-DE3A-4A02-BEA7-4C6A89BDBE75}"/>
    <hyperlink ref="A31" r:id="rId2" xr:uid="{CEA6B055-1059-45F4-AD36-931FE1E96D20}"/>
    <hyperlink ref="A28" r:id="rId3" xr:uid="{24520FE9-7E43-4E4A-B7E9-CF1228299076}"/>
    <hyperlink ref="A25" r:id="rId4" xr:uid="{9189AC18-A9FB-435E-8B8B-5579780F1E87}"/>
    <hyperlink ref="A22" r:id="rId5" xr:uid="{947AF071-E930-4E91-9FA7-E2E54418B0F5}"/>
    <hyperlink ref="A4" r:id="rId6" xr:uid="{549477E5-E623-4A06-8241-7BF52B0B88B9}"/>
    <hyperlink ref="A7" r:id="rId7" xr:uid="{983D7E1B-FCCA-4D23-AD0C-9C531CDA5A0A}"/>
    <hyperlink ref="A13" r:id="rId8" xr:uid="{24AC52FB-7936-42FD-AEB2-B4A39B42F645}"/>
    <hyperlink ref="A16" r:id="rId9" xr:uid="{00A01CED-8CC8-475B-A367-406D2CA55A5E}"/>
    <hyperlink ref="A19" r:id="rId10" xr:uid="{AC051AA1-1B98-4DCC-AF1B-4531769CF09F}"/>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6" zoomScale="89" zoomScaleNormal="89" zoomScaleSheetLayoutView="100" workbookViewId="0">
      <selection activeCell="A24" sqref="A24:C24"/>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04" t="s">
        <v>148</v>
      </c>
      <c r="B1" s="705"/>
      <c r="C1" s="705"/>
      <c r="D1" s="705"/>
      <c r="E1" s="705"/>
      <c r="F1" s="705"/>
      <c r="G1" s="705"/>
      <c r="H1" s="705"/>
      <c r="I1" s="705"/>
      <c r="J1" s="705"/>
      <c r="K1" s="705"/>
      <c r="L1" s="705"/>
      <c r="M1" s="705"/>
      <c r="N1" s="706"/>
      <c r="P1" s="707" t="s">
        <v>149</v>
      </c>
      <c r="Q1" s="708"/>
      <c r="R1" s="708"/>
      <c r="S1" s="708"/>
      <c r="T1" s="708"/>
      <c r="U1" s="708"/>
      <c r="V1" s="708"/>
      <c r="W1" s="708"/>
      <c r="X1" s="708"/>
      <c r="Y1" s="708"/>
      <c r="Z1" s="708"/>
      <c r="AA1" s="708"/>
      <c r="AB1" s="708"/>
      <c r="AC1" s="709"/>
    </row>
    <row r="2" spans="1:29" ht="18" customHeight="1" thickBot="1">
      <c r="A2" s="710" t="s">
        <v>150</v>
      </c>
      <c r="B2" s="711"/>
      <c r="C2" s="711"/>
      <c r="D2" s="711"/>
      <c r="E2" s="711"/>
      <c r="F2" s="711"/>
      <c r="G2" s="711"/>
      <c r="H2" s="711"/>
      <c r="I2" s="711"/>
      <c r="J2" s="711"/>
      <c r="K2" s="711"/>
      <c r="L2" s="711"/>
      <c r="M2" s="711"/>
      <c r="N2" s="712"/>
      <c r="P2" s="713" t="s">
        <v>151</v>
      </c>
      <c r="Q2" s="711"/>
      <c r="R2" s="711"/>
      <c r="S2" s="711"/>
      <c r="T2" s="711"/>
      <c r="U2" s="711"/>
      <c r="V2" s="711"/>
      <c r="W2" s="711"/>
      <c r="X2" s="711"/>
      <c r="Y2" s="711"/>
      <c r="Z2" s="711"/>
      <c r="AA2" s="711"/>
      <c r="AB2" s="711"/>
      <c r="AC2" s="714"/>
    </row>
    <row r="3" spans="1:29" ht="13.8" thickBot="1">
      <c r="A3" s="387" t="s">
        <v>150</v>
      </c>
      <c r="B3" s="388" t="s">
        <v>152</v>
      </c>
      <c r="C3" s="388" t="s">
        <v>153</v>
      </c>
      <c r="D3" s="388" t="s">
        <v>154</v>
      </c>
      <c r="E3" s="388" t="s">
        <v>155</v>
      </c>
      <c r="F3" s="388" t="s">
        <v>156</v>
      </c>
      <c r="G3" s="388" t="s">
        <v>157</v>
      </c>
      <c r="H3" s="388" t="s">
        <v>158</v>
      </c>
      <c r="I3" s="389" t="s">
        <v>159</v>
      </c>
      <c r="J3" s="390" t="s">
        <v>160</v>
      </c>
      <c r="K3" s="390" t="s">
        <v>161</v>
      </c>
      <c r="L3" s="390" t="s">
        <v>162</v>
      </c>
      <c r="M3" s="390" t="s">
        <v>163</v>
      </c>
      <c r="N3" s="391" t="s">
        <v>164</v>
      </c>
      <c r="P3" s="388"/>
      <c r="Q3" s="388" t="s">
        <v>152</v>
      </c>
      <c r="R3" s="388" t="s">
        <v>153</v>
      </c>
      <c r="S3" s="388" t="s">
        <v>154</v>
      </c>
      <c r="T3" s="388" t="s">
        <v>155</v>
      </c>
      <c r="U3" s="388" t="s">
        <v>156</v>
      </c>
      <c r="V3" s="388" t="s">
        <v>157</v>
      </c>
      <c r="W3" s="388" t="s">
        <v>158</v>
      </c>
      <c r="X3" s="389" t="s">
        <v>159</v>
      </c>
      <c r="Y3" s="390" t="s">
        <v>160</v>
      </c>
      <c r="Z3" s="390" t="s">
        <v>161</v>
      </c>
      <c r="AA3" s="390" t="s">
        <v>162</v>
      </c>
      <c r="AB3" s="390" t="s">
        <v>163</v>
      </c>
      <c r="AC3" s="392" t="s">
        <v>165</v>
      </c>
    </row>
    <row r="4" spans="1:29" ht="13.8" thickBot="1">
      <c r="A4" s="189" t="s">
        <v>150</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 si="1">AVERAGE(H8:H19)</f>
        <v>607.08333333333337</v>
      </c>
      <c r="I4" s="190">
        <f t="shared" ref="I4" si="2">AVERAGE(I8:I19)</f>
        <v>866.25</v>
      </c>
      <c r="J4" s="190">
        <f t="shared" si="0"/>
        <v>555.5</v>
      </c>
      <c r="K4" s="190">
        <f>AVERAGE(K8:K19)</f>
        <v>365.91666666666669</v>
      </c>
      <c r="L4" s="190">
        <f t="shared" si="0"/>
        <v>224.41666666666666</v>
      </c>
      <c r="M4" s="190">
        <f t="shared" si="0"/>
        <v>136.41666666666666</v>
      </c>
      <c r="N4" s="190">
        <f>AVERAGE(N8:N19)</f>
        <v>3653.75</v>
      </c>
      <c r="O4" s="5"/>
      <c r="P4" s="191" t="str">
        <f>+A4</f>
        <v xml:space="preserve"> </v>
      </c>
      <c r="Q4" s="190">
        <f t="shared" ref="Q4:AC4" si="3">AVERAGE(Q8:Q19)</f>
        <v>8.1666666666666661</v>
      </c>
      <c r="R4" s="190">
        <f t="shared" si="3"/>
        <v>8.75</v>
      </c>
      <c r="S4" s="190">
        <f t="shared" si="3"/>
        <v>13.25</v>
      </c>
      <c r="T4" s="190">
        <f>AVERAGE(T8:T19)</f>
        <v>6.5</v>
      </c>
      <c r="U4" s="190">
        <f>AVERAGE(U8:U19)</f>
        <v>9.1666666666666661</v>
      </c>
      <c r="V4" s="190">
        <f>AVERAGE(V8:V19)</f>
        <v>8.9166666666666661</v>
      </c>
      <c r="W4" s="190">
        <f>AVERAGE(W8:W19)</f>
        <v>8.0833333333333339</v>
      </c>
      <c r="X4" s="190">
        <f t="shared" ref="X4" si="4">AVERAGE(X8:X19)</f>
        <v>10.833333333333334</v>
      </c>
      <c r="Y4" s="190">
        <f>AVERAGE(Y8:Y19)</f>
        <v>9.1666666666666661</v>
      </c>
      <c r="Z4" s="190">
        <f>AVERAGE(Z8:Z19)</f>
        <v>18.75</v>
      </c>
      <c r="AA4" s="190">
        <f t="shared" si="3"/>
        <v>11.25</v>
      </c>
      <c r="AB4" s="190">
        <f t="shared" si="3"/>
        <v>11.583333333333334</v>
      </c>
      <c r="AC4" s="190">
        <f t="shared" si="3"/>
        <v>124.41666666666667</v>
      </c>
    </row>
    <row r="5" spans="1:29" ht="19.95" customHeight="1" thickBot="1">
      <c r="A5" s="152" t="s">
        <v>150</v>
      </c>
      <c r="B5" s="152" t="s">
        <v>150</v>
      </c>
      <c r="C5" s="152" t="s">
        <v>150</v>
      </c>
      <c r="D5" s="152" t="s">
        <v>150</v>
      </c>
      <c r="E5" s="152" t="s">
        <v>150</v>
      </c>
      <c r="F5" s="152" t="s">
        <v>150</v>
      </c>
      <c r="G5" s="152" t="s">
        <v>150</v>
      </c>
      <c r="H5" s="152" t="s">
        <v>150</v>
      </c>
      <c r="I5" s="393" t="s">
        <v>166</v>
      </c>
      <c r="J5" s="152"/>
      <c r="K5" s="152"/>
      <c r="L5" s="152"/>
      <c r="M5" s="152"/>
      <c r="N5" s="139"/>
      <c r="O5" s="65"/>
      <c r="P5" s="394"/>
      <c r="Q5" s="394"/>
      <c r="R5" s="394"/>
      <c r="S5" s="394"/>
      <c r="T5" s="394"/>
      <c r="U5" s="394"/>
      <c r="V5" s="394"/>
      <c r="W5" s="394"/>
      <c r="X5" s="393" t="s">
        <v>166</v>
      </c>
      <c r="Y5" s="152"/>
      <c r="Z5" s="152"/>
      <c r="AA5" s="152"/>
      <c r="AB5" s="152"/>
      <c r="AC5" s="139"/>
    </row>
    <row r="6" spans="1:29" ht="19.95" customHeight="1" thickBot="1">
      <c r="A6" s="152" t="s">
        <v>150</v>
      </c>
      <c r="B6" s="152" t="s">
        <v>150</v>
      </c>
      <c r="C6" s="152" t="s">
        <v>150</v>
      </c>
      <c r="D6" s="152" t="s">
        <v>150</v>
      </c>
      <c r="E6" s="152" t="s">
        <v>150</v>
      </c>
      <c r="F6" s="152" t="s">
        <v>150</v>
      </c>
      <c r="G6" s="152" t="s">
        <v>150</v>
      </c>
      <c r="H6" s="152" t="s">
        <v>150</v>
      </c>
      <c r="I6" s="393">
        <v>131</v>
      </c>
      <c r="J6" s="152"/>
      <c r="K6" s="152"/>
      <c r="L6" s="152"/>
      <c r="M6" s="152"/>
      <c r="N6" s="184"/>
      <c r="O6" s="65"/>
      <c r="P6" s="395"/>
      <c r="Q6" s="395"/>
      <c r="R6" s="395"/>
      <c r="S6" s="395"/>
      <c r="T6" s="395"/>
      <c r="U6" s="395"/>
      <c r="V6" s="395"/>
      <c r="W6" s="395"/>
      <c r="X6" s="393">
        <v>1</v>
      </c>
      <c r="Y6" s="152"/>
      <c r="Z6" s="152"/>
      <c r="AA6" s="152"/>
      <c r="AB6" s="152"/>
      <c r="AC6" s="184"/>
    </row>
    <row r="7" spans="1:29" ht="19.95" customHeight="1" thickBot="1">
      <c r="A7" s="251" t="s">
        <v>167</v>
      </c>
      <c r="B7" s="254">
        <v>102</v>
      </c>
      <c r="C7" s="254">
        <v>102</v>
      </c>
      <c r="D7" s="254">
        <v>115</v>
      </c>
      <c r="E7" s="254">
        <v>122</v>
      </c>
      <c r="F7" s="241">
        <v>256</v>
      </c>
      <c r="G7" s="241">
        <v>306</v>
      </c>
      <c r="H7" s="490">
        <v>512</v>
      </c>
      <c r="I7" s="490">
        <v>131</v>
      </c>
      <c r="J7" s="253"/>
      <c r="K7" s="253"/>
      <c r="L7" s="253"/>
      <c r="M7" s="250"/>
      <c r="N7" s="396"/>
      <c r="O7" s="65"/>
      <c r="P7" s="397" t="s">
        <v>167</v>
      </c>
      <c r="Q7" s="398">
        <v>4</v>
      </c>
      <c r="R7" s="397">
        <v>4</v>
      </c>
      <c r="S7" s="397">
        <v>4</v>
      </c>
      <c r="T7" s="399">
        <v>8</v>
      </c>
      <c r="U7" s="397">
        <v>1</v>
      </c>
      <c r="V7" s="397">
        <v>2</v>
      </c>
      <c r="W7" s="397">
        <v>6</v>
      </c>
      <c r="X7" s="397">
        <v>1</v>
      </c>
      <c r="Y7" s="152"/>
      <c r="Z7" s="152"/>
      <c r="AA7" s="152"/>
      <c r="AB7" s="152"/>
      <c r="AC7" s="396"/>
    </row>
    <row r="8" spans="1:29" ht="18" customHeight="1" thickBot="1">
      <c r="A8" s="400" t="s">
        <v>168</v>
      </c>
      <c r="B8" s="401">
        <v>82</v>
      </c>
      <c r="C8" s="402">
        <v>62</v>
      </c>
      <c r="D8" s="402">
        <v>99</v>
      </c>
      <c r="E8" s="402">
        <v>112</v>
      </c>
      <c r="F8" s="403">
        <v>224</v>
      </c>
      <c r="G8" s="403">
        <v>526</v>
      </c>
      <c r="H8" s="403">
        <v>521</v>
      </c>
      <c r="I8" s="404">
        <v>768</v>
      </c>
      <c r="J8" s="402">
        <v>454</v>
      </c>
      <c r="K8" s="402">
        <v>390</v>
      </c>
      <c r="L8" s="402">
        <v>416</v>
      </c>
      <c r="M8" s="405">
        <v>154</v>
      </c>
      <c r="N8" s="406">
        <f>SUM(B8:M8)</f>
        <v>3808</v>
      </c>
      <c r="O8" s="5"/>
      <c r="P8" s="252" t="s">
        <v>168</v>
      </c>
      <c r="Q8" s="407">
        <v>1</v>
      </c>
      <c r="R8" s="408">
        <v>1</v>
      </c>
      <c r="S8" s="408">
        <v>4</v>
      </c>
      <c r="T8" s="408">
        <v>2</v>
      </c>
      <c r="U8" s="408">
        <v>2</v>
      </c>
      <c r="V8" s="402">
        <v>7</v>
      </c>
      <c r="W8" s="402">
        <v>7</v>
      </c>
      <c r="X8" s="402">
        <v>3</v>
      </c>
      <c r="Y8" s="402">
        <v>1</v>
      </c>
      <c r="Z8" s="409">
        <v>7</v>
      </c>
      <c r="AA8" s="409">
        <v>7</v>
      </c>
      <c r="AB8" s="410">
        <v>5</v>
      </c>
      <c r="AC8" s="411">
        <f>SUM(Q8:AB8)</f>
        <v>47</v>
      </c>
    </row>
    <row r="9" spans="1:29" ht="18" customHeight="1" thickBot="1">
      <c r="A9" s="412" t="s">
        <v>169</v>
      </c>
      <c r="B9" s="185">
        <v>81</v>
      </c>
      <c r="C9" s="186">
        <v>39</v>
      </c>
      <c r="D9" s="186">
        <v>72</v>
      </c>
      <c r="E9" s="187">
        <v>89</v>
      </c>
      <c r="F9" s="187">
        <v>258</v>
      </c>
      <c r="G9" s="187">
        <v>416</v>
      </c>
      <c r="H9" s="273">
        <v>554</v>
      </c>
      <c r="I9" s="273">
        <v>568</v>
      </c>
      <c r="J9" s="272">
        <v>578</v>
      </c>
      <c r="K9" s="187">
        <v>337</v>
      </c>
      <c r="L9" s="187">
        <v>169</v>
      </c>
      <c r="M9" s="187">
        <v>168</v>
      </c>
      <c r="N9" s="188">
        <f t="shared" ref="N9:N20" si="5">SUM(B9:M9)</f>
        <v>3329</v>
      </c>
      <c r="O9" s="67" t="s">
        <v>17</v>
      </c>
      <c r="P9" s="413" t="s">
        <v>169</v>
      </c>
      <c r="Q9" s="238">
        <v>0</v>
      </c>
      <c r="R9" s="239">
        <v>5</v>
      </c>
      <c r="S9" s="239">
        <v>4</v>
      </c>
      <c r="T9" s="239">
        <v>1</v>
      </c>
      <c r="U9" s="239">
        <v>1</v>
      </c>
      <c r="V9" s="239">
        <v>1</v>
      </c>
      <c r="W9" s="239">
        <v>1</v>
      </c>
      <c r="X9" s="239">
        <v>1</v>
      </c>
      <c r="Y9" s="238">
        <v>0</v>
      </c>
      <c r="Z9" s="238">
        <v>0</v>
      </c>
      <c r="AA9" s="238">
        <v>0</v>
      </c>
      <c r="AB9" s="238">
        <v>2</v>
      </c>
      <c r="AC9" s="232">
        <f t="shared" ref="AC9:AC20" si="6">SUM(Q9:AB9)</f>
        <v>16</v>
      </c>
    </row>
    <row r="10" spans="1:29" ht="18" customHeight="1" thickBot="1">
      <c r="A10" s="412" t="s">
        <v>170</v>
      </c>
      <c r="B10" s="159">
        <v>81</v>
      </c>
      <c r="C10" s="159">
        <v>48</v>
      </c>
      <c r="D10" s="160">
        <v>71</v>
      </c>
      <c r="E10" s="159">
        <v>128</v>
      </c>
      <c r="F10" s="159">
        <v>171</v>
      </c>
      <c r="G10" s="159">
        <v>350</v>
      </c>
      <c r="H10" s="274">
        <v>569</v>
      </c>
      <c r="I10" s="159">
        <v>553</v>
      </c>
      <c r="J10" s="159">
        <v>458</v>
      </c>
      <c r="K10" s="159">
        <v>306</v>
      </c>
      <c r="L10" s="159">
        <v>220</v>
      </c>
      <c r="M10" s="160">
        <v>229</v>
      </c>
      <c r="N10" s="178">
        <f t="shared" si="5"/>
        <v>3184</v>
      </c>
      <c r="O10" s="151"/>
      <c r="P10" s="413" t="s">
        <v>170</v>
      </c>
      <c r="Q10" s="414">
        <v>1</v>
      </c>
      <c r="R10" s="414">
        <v>2</v>
      </c>
      <c r="S10" s="414">
        <v>1</v>
      </c>
      <c r="T10" s="414">
        <v>0</v>
      </c>
      <c r="U10" s="414">
        <v>0</v>
      </c>
      <c r="V10" s="414">
        <v>0</v>
      </c>
      <c r="W10" s="414">
        <v>1</v>
      </c>
      <c r="X10" s="414">
        <v>1</v>
      </c>
      <c r="Y10" s="414">
        <v>0</v>
      </c>
      <c r="Z10" s="414">
        <v>1</v>
      </c>
      <c r="AA10" s="414">
        <v>0</v>
      </c>
      <c r="AB10" s="414">
        <v>0</v>
      </c>
      <c r="AC10" s="415">
        <f t="shared" si="6"/>
        <v>7</v>
      </c>
    </row>
    <row r="11" spans="1:29" ht="18" customHeight="1" thickBot="1">
      <c r="A11" s="416" t="s">
        <v>171</v>
      </c>
      <c r="B11" s="417">
        <v>112</v>
      </c>
      <c r="C11" s="417">
        <v>85</v>
      </c>
      <c r="D11" s="417">
        <v>60</v>
      </c>
      <c r="E11" s="417">
        <v>97</v>
      </c>
      <c r="F11" s="417">
        <v>95</v>
      </c>
      <c r="G11" s="417">
        <v>305</v>
      </c>
      <c r="H11" s="418">
        <v>544</v>
      </c>
      <c r="I11" s="417">
        <v>449</v>
      </c>
      <c r="J11" s="417">
        <v>475</v>
      </c>
      <c r="K11" s="417">
        <v>505</v>
      </c>
      <c r="L11" s="417">
        <v>219</v>
      </c>
      <c r="M11" s="419">
        <v>98</v>
      </c>
      <c r="N11" s="158">
        <f t="shared" si="5"/>
        <v>3044</v>
      </c>
      <c r="O11" s="67"/>
      <c r="P11" s="412" t="s">
        <v>171</v>
      </c>
      <c r="Q11" s="420">
        <v>16</v>
      </c>
      <c r="R11" s="420">
        <v>1</v>
      </c>
      <c r="S11" s="420">
        <v>19</v>
      </c>
      <c r="T11" s="420">
        <v>3</v>
      </c>
      <c r="U11" s="420">
        <v>13</v>
      </c>
      <c r="V11" s="420">
        <v>1</v>
      </c>
      <c r="W11" s="420">
        <v>2</v>
      </c>
      <c r="X11" s="420">
        <v>2</v>
      </c>
      <c r="Y11" s="420">
        <v>0</v>
      </c>
      <c r="Z11" s="421">
        <v>24</v>
      </c>
      <c r="AA11" s="420">
        <v>4</v>
      </c>
      <c r="AB11" s="420">
        <v>2</v>
      </c>
      <c r="AC11" s="422">
        <f t="shared" si="6"/>
        <v>87</v>
      </c>
    </row>
    <row r="12" spans="1:29" ht="18" customHeight="1" thickBot="1">
      <c r="A12" s="423" t="s">
        <v>172</v>
      </c>
      <c r="B12" s="140">
        <v>84</v>
      </c>
      <c r="C12" s="140">
        <v>100</v>
      </c>
      <c r="D12" s="141">
        <v>77</v>
      </c>
      <c r="E12" s="141">
        <v>80</v>
      </c>
      <c r="F12" s="79">
        <v>236</v>
      </c>
      <c r="G12" s="79">
        <v>438</v>
      </c>
      <c r="H12" s="80">
        <v>631</v>
      </c>
      <c r="I12" s="275">
        <v>752</v>
      </c>
      <c r="J12" s="78">
        <v>523</v>
      </c>
      <c r="K12" s="79">
        <v>427</v>
      </c>
      <c r="L12" s="78">
        <v>253</v>
      </c>
      <c r="M12" s="142">
        <v>136</v>
      </c>
      <c r="N12" s="424">
        <f t="shared" si="5"/>
        <v>3737</v>
      </c>
      <c r="O12" s="67"/>
      <c r="P12" s="425" t="s">
        <v>173</v>
      </c>
      <c r="Q12" s="426">
        <v>7</v>
      </c>
      <c r="R12" s="426">
        <v>7</v>
      </c>
      <c r="S12" s="427">
        <v>13</v>
      </c>
      <c r="T12" s="427">
        <v>3</v>
      </c>
      <c r="U12" s="427">
        <v>8</v>
      </c>
      <c r="V12" s="427">
        <v>11</v>
      </c>
      <c r="W12" s="426">
        <v>5</v>
      </c>
      <c r="X12" s="427">
        <v>11</v>
      </c>
      <c r="Y12" s="427">
        <v>9</v>
      </c>
      <c r="Z12" s="427">
        <v>9</v>
      </c>
      <c r="AA12" s="428">
        <v>20</v>
      </c>
      <c r="AB12" s="428">
        <v>37</v>
      </c>
      <c r="AC12" s="429">
        <f t="shared" si="6"/>
        <v>140</v>
      </c>
    </row>
    <row r="13" spans="1:29" ht="18" customHeight="1" thickBot="1">
      <c r="A13" s="423" t="s">
        <v>174</v>
      </c>
      <c r="B13" s="427">
        <v>41</v>
      </c>
      <c r="C13" s="427">
        <v>44</v>
      </c>
      <c r="D13" s="427">
        <v>67</v>
      </c>
      <c r="E13" s="427">
        <v>103</v>
      </c>
      <c r="F13" s="420">
        <v>311</v>
      </c>
      <c r="G13" s="427">
        <v>415</v>
      </c>
      <c r="H13" s="427">
        <v>539</v>
      </c>
      <c r="I13" s="421">
        <v>1165</v>
      </c>
      <c r="J13" s="427">
        <v>534</v>
      </c>
      <c r="K13" s="427">
        <v>297</v>
      </c>
      <c r="L13" s="426">
        <v>205</v>
      </c>
      <c r="M13" s="430">
        <v>92</v>
      </c>
      <c r="N13" s="431">
        <f t="shared" si="5"/>
        <v>3813</v>
      </c>
      <c r="O13" s="67"/>
      <c r="P13" s="432" t="s">
        <v>174</v>
      </c>
      <c r="Q13" s="427">
        <v>9</v>
      </c>
      <c r="R13" s="427">
        <v>22</v>
      </c>
      <c r="S13" s="426">
        <v>18</v>
      </c>
      <c r="T13" s="427">
        <v>9</v>
      </c>
      <c r="U13" s="433">
        <v>21</v>
      </c>
      <c r="V13" s="427">
        <v>14</v>
      </c>
      <c r="W13" s="427">
        <v>6</v>
      </c>
      <c r="X13" s="427">
        <v>13</v>
      </c>
      <c r="Y13" s="427">
        <v>7</v>
      </c>
      <c r="Z13" s="434">
        <v>81</v>
      </c>
      <c r="AA13" s="433">
        <v>31</v>
      </c>
      <c r="AB13" s="434">
        <v>37</v>
      </c>
      <c r="AC13" s="435">
        <f t="shared" si="6"/>
        <v>268</v>
      </c>
    </row>
    <row r="14" spans="1:29" ht="18" customHeight="1" thickBot="1">
      <c r="A14" s="423" t="s">
        <v>175</v>
      </c>
      <c r="B14" s="427">
        <v>57</v>
      </c>
      <c r="C14" s="426">
        <v>35</v>
      </c>
      <c r="D14" s="427">
        <v>95</v>
      </c>
      <c r="E14" s="426">
        <v>112</v>
      </c>
      <c r="F14" s="427">
        <v>131</v>
      </c>
      <c r="G14" s="436">
        <v>340</v>
      </c>
      <c r="H14" s="436">
        <v>483</v>
      </c>
      <c r="I14" s="437">
        <v>1339</v>
      </c>
      <c r="J14" s="436">
        <v>614</v>
      </c>
      <c r="K14" s="436">
        <v>349</v>
      </c>
      <c r="L14" s="436">
        <v>236</v>
      </c>
      <c r="M14" s="438">
        <v>68</v>
      </c>
      <c r="N14" s="424">
        <f t="shared" si="5"/>
        <v>3859</v>
      </c>
      <c r="O14" s="67"/>
      <c r="P14" s="432" t="s">
        <v>175</v>
      </c>
      <c r="Q14" s="427">
        <v>19</v>
      </c>
      <c r="R14" s="427">
        <v>12</v>
      </c>
      <c r="S14" s="427">
        <v>8</v>
      </c>
      <c r="T14" s="426">
        <v>12</v>
      </c>
      <c r="U14" s="427">
        <v>7</v>
      </c>
      <c r="V14" s="427">
        <v>15</v>
      </c>
      <c r="W14" s="436">
        <v>16</v>
      </c>
      <c r="X14" s="438">
        <v>12</v>
      </c>
      <c r="Y14" s="426">
        <v>16</v>
      </c>
      <c r="Z14" s="427">
        <v>6</v>
      </c>
      <c r="AA14" s="426">
        <v>12</v>
      </c>
      <c r="AB14" s="426">
        <v>6</v>
      </c>
      <c r="AC14" s="429">
        <f t="shared" si="6"/>
        <v>141</v>
      </c>
    </row>
    <row r="15" spans="1:29" ht="18" hidden="1" customHeight="1" thickBot="1">
      <c r="A15" s="423" t="s">
        <v>176</v>
      </c>
      <c r="B15" s="439">
        <v>68</v>
      </c>
      <c r="C15" s="427">
        <v>42</v>
      </c>
      <c r="D15" s="427">
        <v>44</v>
      </c>
      <c r="E15" s="426">
        <v>75</v>
      </c>
      <c r="F15" s="426">
        <v>135</v>
      </c>
      <c r="G15" s="426">
        <v>448</v>
      </c>
      <c r="H15" s="427">
        <v>507</v>
      </c>
      <c r="I15" s="427">
        <v>808</v>
      </c>
      <c r="J15" s="433">
        <v>795</v>
      </c>
      <c r="K15" s="426">
        <v>313</v>
      </c>
      <c r="L15" s="426">
        <v>246</v>
      </c>
      <c r="M15" s="426">
        <v>143</v>
      </c>
      <c r="N15" s="424">
        <f t="shared" si="5"/>
        <v>3624</v>
      </c>
      <c r="O15" s="67"/>
      <c r="P15" s="432" t="s">
        <v>176</v>
      </c>
      <c r="Q15" s="440">
        <v>9</v>
      </c>
      <c r="R15" s="427">
        <v>16</v>
      </c>
      <c r="S15" s="427">
        <v>12</v>
      </c>
      <c r="T15" s="426">
        <v>6</v>
      </c>
      <c r="U15" s="441">
        <v>7</v>
      </c>
      <c r="V15" s="441">
        <v>14</v>
      </c>
      <c r="W15" s="427">
        <v>9</v>
      </c>
      <c r="X15" s="427">
        <v>14</v>
      </c>
      <c r="Y15" s="427">
        <v>9</v>
      </c>
      <c r="Z15" s="427">
        <v>9</v>
      </c>
      <c r="AA15" s="441">
        <v>8</v>
      </c>
      <c r="AB15" s="441">
        <v>7</v>
      </c>
      <c r="AC15" s="429">
        <f t="shared" si="6"/>
        <v>120</v>
      </c>
    </row>
    <row r="16" spans="1:29" ht="18" hidden="1" customHeight="1" thickBot="1">
      <c r="A16" s="442" t="s">
        <v>177</v>
      </c>
      <c r="B16" s="443">
        <v>71</v>
      </c>
      <c r="C16" s="443">
        <v>97</v>
      </c>
      <c r="D16" s="443">
        <v>61</v>
      </c>
      <c r="E16" s="444">
        <v>105</v>
      </c>
      <c r="F16" s="444">
        <v>198</v>
      </c>
      <c r="G16" s="444">
        <v>442</v>
      </c>
      <c r="H16" s="445">
        <v>790</v>
      </c>
      <c r="I16" s="446">
        <v>674</v>
      </c>
      <c r="J16" s="446">
        <v>594</v>
      </c>
      <c r="K16" s="444">
        <v>275</v>
      </c>
      <c r="L16" s="444">
        <v>133</v>
      </c>
      <c r="M16" s="444">
        <v>108</v>
      </c>
      <c r="N16" s="424">
        <f t="shared" si="5"/>
        <v>3548</v>
      </c>
      <c r="O16" s="5"/>
      <c r="P16" s="153" t="s">
        <v>177</v>
      </c>
      <c r="Q16" s="443">
        <v>7</v>
      </c>
      <c r="R16" s="443">
        <v>13</v>
      </c>
      <c r="S16" s="443">
        <v>12</v>
      </c>
      <c r="T16" s="444">
        <v>11</v>
      </c>
      <c r="U16" s="444">
        <v>12</v>
      </c>
      <c r="V16" s="444">
        <v>15</v>
      </c>
      <c r="W16" s="444">
        <v>20</v>
      </c>
      <c r="X16" s="444">
        <v>15</v>
      </c>
      <c r="Y16" s="444">
        <v>15</v>
      </c>
      <c r="Z16" s="444">
        <v>20</v>
      </c>
      <c r="AA16" s="444">
        <v>9</v>
      </c>
      <c r="AB16" s="444">
        <v>7</v>
      </c>
      <c r="AC16" s="447">
        <f t="shared" si="6"/>
        <v>156</v>
      </c>
    </row>
    <row r="17" spans="1:31" ht="13.8" hidden="1" thickBot="1">
      <c r="A17" s="8" t="s">
        <v>178</v>
      </c>
      <c r="B17" s="440">
        <v>38</v>
      </c>
      <c r="C17" s="444">
        <v>19</v>
      </c>
      <c r="D17" s="444">
        <v>38</v>
      </c>
      <c r="E17" s="444">
        <v>203</v>
      </c>
      <c r="F17" s="444">
        <v>146</v>
      </c>
      <c r="G17" s="444">
        <v>439</v>
      </c>
      <c r="H17" s="445">
        <v>964</v>
      </c>
      <c r="I17" s="445">
        <v>1154</v>
      </c>
      <c r="J17" s="444">
        <v>423</v>
      </c>
      <c r="K17" s="444">
        <v>388</v>
      </c>
      <c r="L17" s="444">
        <v>176</v>
      </c>
      <c r="M17" s="444">
        <v>143</v>
      </c>
      <c r="N17" s="448">
        <f t="shared" si="5"/>
        <v>4131</v>
      </c>
      <c r="O17" s="5"/>
      <c r="P17" s="7" t="s">
        <v>178</v>
      </c>
      <c r="Q17" s="444">
        <v>7</v>
      </c>
      <c r="R17" s="444">
        <v>7</v>
      </c>
      <c r="S17" s="444">
        <v>8</v>
      </c>
      <c r="T17" s="444">
        <v>12</v>
      </c>
      <c r="U17" s="444">
        <v>9</v>
      </c>
      <c r="V17" s="444">
        <v>6</v>
      </c>
      <c r="W17" s="444">
        <v>11</v>
      </c>
      <c r="X17" s="444">
        <v>8</v>
      </c>
      <c r="Y17" s="444">
        <v>16</v>
      </c>
      <c r="Z17" s="444">
        <v>40</v>
      </c>
      <c r="AA17" s="444">
        <v>17</v>
      </c>
      <c r="AB17" s="444">
        <v>16</v>
      </c>
      <c r="AC17" s="444">
        <f t="shared" si="6"/>
        <v>157</v>
      </c>
    </row>
    <row r="18" spans="1:31" ht="13.8" hidden="1" thickBot="1">
      <c r="A18" s="143" t="s">
        <v>179</v>
      </c>
      <c r="B18" s="446">
        <v>49</v>
      </c>
      <c r="C18" s="446">
        <v>63</v>
      </c>
      <c r="D18" s="446">
        <v>50</v>
      </c>
      <c r="E18" s="446">
        <v>71</v>
      </c>
      <c r="F18" s="446">
        <v>144</v>
      </c>
      <c r="G18" s="446">
        <v>374</v>
      </c>
      <c r="H18" s="449">
        <v>729</v>
      </c>
      <c r="I18" s="449">
        <v>1097</v>
      </c>
      <c r="J18" s="449">
        <v>650</v>
      </c>
      <c r="K18" s="446">
        <v>397</v>
      </c>
      <c r="L18" s="446">
        <v>192</v>
      </c>
      <c r="M18" s="446">
        <v>217</v>
      </c>
      <c r="N18" s="448">
        <f t="shared" si="5"/>
        <v>4033</v>
      </c>
      <c r="O18" s="5"/>
      <c r="P18" s="9" t="s">
        <v>179</v>
      </c>
      <c r="Q18" s="446">
        <v>10</v>
      </c>
      <c r="R18" s="446">
        <v>6</v>
      </c>
      <c r="S18" s="446">
        <v>14</v>
      </c>
      <c r="T18" s="446">
        <v>10</v>
      </c>
      <c r="U18" s="446">
        <v>10</v>
      </c>
      <c r="V18" s="446">
        <v>19</v>
      </c>
      <c r="W18" s="446">
        <v>11</v>
      </c>
      <c r="X18" s="446">
        <v>20</v>
      </c>
      <c r="Y18" s="446">
        <v>15</v>
      </c>
      <c r="Z18" s="446">
        <v>8</v>
      </c>
      <c r="AA18" s="446">
        <v>11</v>
      </c>
      <c r="AB18" s="446">
        <v>8</v>
      </c>
      <c r="AC18" s="444">
        <f t="shared" si="6"/>
        <v>142</v>
      </c>
    </row>
    <row r="19" spans="1:31" ht="13.8" hidden="1" thickBot="1">
      <c r="A19" s="8" t="s">
        <v>180</v>
      </c>
      <c r="B19" s="446">
        <v>53</v>
      </c>
      <c r="C19" s="446">
        <v>39</v>
      </c>
      <c r="D19" s="446">
        <v>74</v>
      </c>
      <c r="E19" s="446">
        <v>64</v>
      </c>
      <c r="F19" s="446">
        <v>208</v>
      </c>
      <c r="G19" s="446">
        <v>491</v>
      </c>
      <c r="H19" s="446">
        <v>454</v>
      </c>
      <c r="I19" s="449">
        <v>1068</v>
      </c>
      <c r="J19" s="446">
        <v>568</v>
      </c>
      <c r="K19" s="446">
        <v>407</v>
      </c>
      <c r="L19" s="446">
        <v>228</v>
      </c>
      <c r="M19" s="446">
        <v>81</v>
      </c>
      <c r="N19" s="450">
        <f t="shared" si="5"/>
        <v>3735</v>
      </c>
      <c r="O19" s="5"/>
      <c r="P19" s="7" t="s">
        <v>180</v>
      </c>
      <c r="Q19" s="446">
        <v>12</v>
      </c>
      <c r="R19" s="446">
        <v>13</v>
      </c>
      <c r="S19" s="446">
        <v>46</v>
      </c>
      <c r="T19" s="446">
        <v>9</v>
      </c>
      <c r="U19" s="446">
        <v>20</v>
      </c>
      <c r="V19" s="446">
        <v>4</v>
      </c>
      <c r="W19" s="446">
        <v>8</v>
      </c>
      <c r="X19" s="446">
        <v>30</v>
      </c>
      <c r="Y19" s="446">
        <v>22</v>
      </c>
      <c r="Z19" s="446">
        <v>20</v>
      </c>
      <c r="AA19" s="446">
        <v>16</v>
      </c>
      <c r="AB19" s="446">
        <v>12</v>
      </c>
      <c r="AC19" s="451">
        <f t="shared" si="6"/>
        <v>212</v>
      </c>
    </row>
    <row r="20" spans="1:31" ht="13.8" hidden="1" thickBot="1">
      <c r="A20" s="8" t="s">
        <v>181</v>
      </c>
      <c r="B20" s="452">
        <v>67</v>
      </c>
      <c r="C20" s="452">
        <v>62</v>
      </c>
      <c r="D20" s="452">
        <v>57</v>
      </c>
      <c r="E20" s="452">
        <v>77</v>
      </c>
      <c r="F20" s="452">
        <v>473</v>
      </c>
      <c r="G20" s="452">
        <v>468</v>
      </c>
      <c r="H20" s="453">
        <v>659</v>
      </c>
      <c r="I20" s="452">
        <v>851</v>
      </c>
      <c r="J20" s="452">
        <v>542</v>
      </c>
      <c r="K20" s="452">
        <v>270</v>
      </c>
      <c r="L20" s="452">
        <v>208</v>
      </c>
      <c r="M20" s="452">
        <v>174</v>
      </c>
      <c r="N20" s="454">
        <f t="shared" si="5"/>
        <v>3908</v>
      </c>
      <c r="O20" s="5" t="s">
        <v>3</v>
      </c>
      <c r="P20" s="9" t="s">
        <v>181</v>
      </c>
      <c r="Q20" s="446">
        <v>6</v>
      </c>
      <c r="R20" s="446">
        <v>25</v>
      </c>
      <c r="S20" s="446">
        <v>29</v>
      </c>
      <c r="T20" s="446">
        <v>4</v>
      </c>
      <c r="U20" s="446">
        <v>17</v>
      </c>
      <c r="V20" s="446">
        <v>19</v>
      </c>
      <c r="W20" s="446">
        <v>14</v>
      </c>
      <c r="X20" s="446">
        <v>37</v>
      </c>
      <c r="Y20" s="455">
        <v>76</v>
      </c>
      <c r="Z20" s="446">
        <v>34</v>
      </c>
      <c r="AA20" s="446">
        <v>17</v>
      </c>
      <c r="AB20" s="446">
        <v>18</v>
      </c>
      <c r="AC20" s="451">
        <f t="shared" si="6"/>
        <v>296</v>
      </c>
    </row>
    <row r="21" spans="1:31">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1" ht="13.5" customHeight="1">
      <c r="A22" s="715" t="s">
        <v>289</v>
      </c>
      <c r="B22" s="716"/>
      <c r="C22" s="716"/>
      <c r="D22" s="716"/>
      <c r="E22" s="716"/>
      <c r="F22" s="716"/>
      <c r="G22" s="716"/>
      <c r="H22" s="716"/>
      <c r="I22" s="716"/>
      <c r="J22" s="716"/>
      <c r="K22" s="716"/>
      <c r="L22" s="716"/>
      <c r="M22" s="716"/>
      <c r="N22" s="717"/>
      <c r="O22" s="5"/>
      <c r="P22" s="715" t="str">
        <f>+A22</f>
        <v>※2024年 第31週（7/29～8/4） 現在</v>
      </c>
      <c r="Q22" s="716"/>
      <c r="R22" s="716"/>
      <c r="S22" s="716"/>
      <c r="T22" s="716"/>
      <c r="U22" s="716"/>
      <c r="V22" s="716"/>
      <c r="W22" s="716"/>
      <c r="X22" s="716"/>
      <c r="Y22" s="716"/>
      <c r="Z22" s="716"/>
      <c r="AA22" s="716"/>
      <c r="AB22" s="716"/>
      <c r="AC22" s="717"/>
    </row>
    <row r="23" spans="1:31" ht="13.8" thickBot="1">
      <c r="A23" s="175" t="s">
        <v>42</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1" ht="33" customHeight="1" thickBot="1">
      <c r="A24" s="720" t="s">
        <v>182</v>
      </c>
      <c r="B24" s="721"/>
      <c r="C24" s="722"/>
      <c r="D24" s="718" t="s">
        <v>217</v>
      </c>
      <c r="E24" s="719"/>
      <c r="F24" s="5"/>
      <c r="G24" s="5" t="s">
        <v>17</v>
      </c>
      <c r="H24" s="5"/>
      <c r="I24" s="5"/>
      <c r="J24" s="5"/>
      <c r="K24" s="5"/>
      <c r="L24" s="5"/>
      <c r="M24" s="5"/>
      <c r="N24" s="14"/>
      <c r="O24" s="67" t="s">
        <v>17</v>
      </c>
      <c r="P24" s="93"/>
      <c r="Q24" s="456" t="s">
        <v>183</v>
      </c>
      <c r="R24" s="701" t="s">
        <v>184</v>
      </c>
      <c r="S24" s="702"/>
      <c r="T24" s="703"/>
      <c r="U24" s="5"/>
      <c r="V24" s="5"/>
      <c r="W24" s="5"/>
      <c r="X24" s="5"/>
      <c r="Y24" s="5"/>
      <c r="Z24" s="5"/>
      <c r="AA24" s="5"/>
      <c r="AB24" s="5"/>
      <c r="AC24" s="16"/>
    </row>
    <row r="25" spans="1:31"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1"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c r="AE26" s="1" t="s">
        <v>42</v>
      </c>
    </row>
    <row r="27" spans="1:31">
      <c r="A27" s="13"/>
      <c r="B27" s="5"/>
      <c r="C27" s="5"/>
      <c r="D27" s="5"/>
      <c r="E27" s="5"/>
      <c r="F27" s="5"/>
      <c r="G27" s="5"/>
      <c r="H27" s="5"/>
      <c r="I27" s="5"/>
      <c r="J27" s="5"/>
      <c r="K27" s="5"/>
      <c r="L27" s="5"/>
      <c r="M27" s="5"/>
      <c r="N27" s="14"/>
      <c r="O27" s="5" t="s">
        <v>17</v>
      </c>
      <c r="P27" s="6"/>
      <c r="AC27" s="17"/>
    </row>
    <row r="28" spans="1:31">
      <c r="A28" s="13"/>
      <c r="B28" s="5"/>
      <c r="C28" s="5"/>
      <c r="D28" s="5"/>
      <c r="E28" s="5"/>
      <c r="F28" s="5"/>
      <c r="G28" s="5"/>
      <c r="H28" s="5"/>
      <c r="I28" s="5"/>
      <c r="J28" s="5"/>
      <c r="K28" s="5"/>
      <c r="L28" s="5"/>
      <c r="M28" s="5"/>
      <c r="N28" s="14"/>
      <c r="O28" s="5" t="s">
        <v>17</v>
      </c>
      <c r="P28" s="6"/>
      <c r="AC28" s="17"/>
    </row>
    <row r="29" spans="1:31">
      <c r="A29" s="13"/>
      <c r="B29" s="5"/>
      <c r="C29" s="5"/>
      <c r="D29" s="5"/>
      <c r="E29" s="5"/>
      <c r="F29" s="5"/>
      <c r="G29" s="5"/>
      <c r="H29" s="5"/>
      <c r="I29" s="5"/>
      <c r="J29" s="5"/>
      <c r="K29" s="5"/>
      <c r="L29" s="5"/>
      <c r="M29" s="5"/>
      <c r="N29" s="14"/>
      <c r="O29" s="5" t="s">
        <v>17</v>
      </c>
      <c r="P29" s="6"/>
      <c r="AC29" s="17"/>
      <c r="AD29" s="100"/>
    </row>
    <row r="30" spans="1:31">
      <c r="A30" s="13"/>
      <c r="B30" s="5"/>
      <c r="C30" s="5"/>
      <c r="D30" s="5"/>
      <c r="E30" s="5"/>
      <c r="F30" s="5"/>
      <c r="G30" s="5"/>
      <c r="H30" s="5"/>
      <c r="I30" s="5"/>
      <c r="J30" s="5"/>
      <c r="K30" s="5"/>
      <c r="L30" s="5"/>
      <c r="M30" s="5"/>
      <c r="N30" s="14"/>
      <c r="O30" s="5"/>
      <c r="P30" s="6"/>
      <c r="AC30" s="17"/>
    </row>
    <row r="31" spans="1:31" ht="21.6">
      <c r="A31" s="193" t="s">
        <v>185</v>
      </c>
      <c r="B31" s="5"/>
      <c r="C31" s="5"/>
      <c r="D31" s="5"/>
      <c r="E31" s="5"/>
      <c r="F31" s="5"/>
      <c r="G31" s="5"/>
      <c r="H31" s="5"/>
      <c r="I31" s="5"/>
      <c r="J31" s="5"/>
      <c r="K31" s="5"/>
      <c r="L31" s="5"/>
      <c r="M31" s="5"/>
      <c r="N31" s="14"/>
      <c r="O31" s="5"/>
      <c r="P31" s="6"/>
      <c r="AC31" s="17"/>
    </row>
    <row r="32" spans="1:31"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57"/>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186</v>
      </c>
      <c r="R39" s="75"/>
      <c r="S39" s="75"/>
      <c r="T39" s="75"/>
      <c r="U39" s="75"/>
      <c r="V39" s="75"/>
      <c r="W39" s="75"/>
      <c r="X39" s="75"/>
    </row>
    <row r="40" spans="1:29">
      <c r="Q40" s="75" t="s">
        <v>187</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Normal="112" zoomScaleSheetLayoutView="100" workbookViewId="0">
      <selection activeCell="D20" sqref="D20"/>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130</v>
      </c>
      <c r="D1" s="308" t="str">
        <f>+D23</f>
        <v>対前週
インフルエンザ 　     　    　4%   増加
新型コロナウイルス        　6% 　増加</v>
      </c>
    </row>
    <row r="2" spans="1:7" ht="17.25" customHeight="1" thickBot="1">
      <c r="B2" t="s">
        <v>290</v>
      </c>
      <c r="D2" s="728"/>
      <c r="E2" s="675"/>
    </row>
    <row r="3" spans="1:7" ht="16.5" customHeight="1" thickBot="1">
      <c r="B3" s="371" t="s">
        <v>131</v>
      </c>
      <c r="C3" s="372" t="s">
        <v>132</v>
      </c>
      <c r="D3" s="83" t="s">
        <v>133</v>
      </c>
    </row>
    <row r="4" spans="1:7" ht="17.25" customHeight="1" thickBot="1">
      <c r="B4" s="373" t="s">
        <v>134</v>
      </c>
      <c r="C4" s="374" t="s">
        <v>291</v>
      </c>
      <c r="D4" s="59"/>
    </row>
    <row r="5" spans="1:7" ht="17.25" customHeight="1">
      <c r="B5" s="729" t="s">
        <v>135</v>
      </c>
      <c r="C5" s="732" t="s">
        <v>136</v>
      </c>
      <c r="D5" s="733"/>
    </row>
    <row r="6" spans="1:7" ht="19.2" customHeight="1">
      <c r="B6" s="730"/>
      <c r="C6" s="734" t="s">
        <v>137</v>
      </c>
      <c r="D6" s="735"/>
      <c r="G6" s="94"/>
    </row>
    <row r="7" spans="1:7" ht="19.95" customHeight="1">
      <c r="B7" s="730"/>
      <c r="C7" s="111" t="s">
        <v>138</v>
      </c>
      <c r="D7" s="112"/>
      <c r="G7" s="94"/>
    </row>
    <row r="8" spans="1:7" ht="25.2" customHeight="1" thickBot="1">
      <c r="B8" s="731"/>
      <c r="C8" s="96" t="s">
        <v>139</v>
      </c>
      <c r="D8" s="95"/>
      <c r="G8" s="94"/>
    </row>
    <row r="9" spans="1:7" ht="46.2" customHeight="1" thickBot="1">
      <c r="B9" s="375" t="s">
        <v>140</v>
      </c>
      <c r="C9" s="736" t="s">
        <v>292</v>
      </c>
      <c r="D9" s="737"/>
    </row>
    <row r="10" spans="1:7" ht="91.2" customHeight="1" thickBot="1">
      <c r="B10" s="376" t="s">
        <v>141</v>
      </c>
      <c r="C10" s="738" t="s">
        <v>294</v>
      </c>
      <c r="D10" s="739"/>
    </row>
    <row r="11" spans="1:7" ht="63" customHeight="1" thickBot="1">
      <c r="B11" s="60"/>
      <c r="C11" s="377" t="s">
        <v>295</v>
      </c>
      <c r="D11" s="378" t="s">
        <v>296</v>
      </c>
      <c r="F11" s="1" t="s">
        <v>17</v>
      </c>
    </row>
    <row r="12" spans="1:7" ht="37.950000000000003" customHeight="1" thickBot="1">
      <c r="B12" s="375" t="s">
        <v>142</v>
      </c>
      <c r="C12" s="738" t="s">
        <v>293</v>
      </c>
      <c r="D12" s="739"/>
    </row>
    <row r="13" spans="1:7" ht="93" customHeight="1" thickBot="1">
      <c r="B13" s="379" t="s">
        <v>143</v>
      </c>
      <c r="C13" s="380" t="s">
        <v>297</v>
      </c>
      <c r="D13" s="381" t="s">
        <v>298</v>
      </c>
      <c r="F13" t="s">
        <v>3</v>
      </c>
    </row>
    <row r="14" spans="1:7" ht="102.6" customHeight="1" thickBot="1">
      <c r="A14" t="s">
        <v>42</v>
      </c>
      <c r="B14" s="382" t="s">
        <v>144</v>
      </c>
      <c r="C14" s="726" t="s">
        <v>299</v>
      </c>
      <c r="D14" s="727"/>
    </row>
    <row r="15" spans="1:7" ht="17.25" customHeight="1"/>
    <row r="16" spans="1:7" ht="17.25" customHeight="1">
      <c r="B16" s="723" t="s">
        <v>145</v>
      </c>
      <c r="C16" s="174"/>
      <c r="D16" s="1" t="s">
        <v>42</v>
      </c>
    </row>
    <row r="17" spans="2:5">
      <c r="B17" s="723"/>
      <c r="C17"/>
    </row>
    <row r="18" spans="2:5">
      <c r="B18" s="723"/>
      <c r="E18" s="1" t="s">
        <v>17</v>
      </c>
    </row>
    <row r="19" spans="2:5">
      <c r="B19" s="723"/>
    </row>
    <row r="20" spans="2:5">
      <c r="B20" s="723"/>
    </row>
    <row r="21" spans="2:5" ht="16.2">
      <c r="B21" s="723"/>
      <c r="D21" s="246" t="s">
        <v>146</v>
      </c>
    </row>
    <row r="22" spans="2:5">
      <c r="B22" s="723"/>
    </row>
    <row r="23" spans="2:5">
      <c r="B23" s="723"/>
      <c r="D23" s="724" t="s">
        <v>301</v>
      </c>
    </row>
    <row r="24" spans="2:5">
      <c r="B24" s="723"/>
      <c r="D24" s="725"/>
    </row>
    <row r="25" spans="2:5">
      <c r="B25" s="723"/>
      <c r="D25" s="725"/>
    </row>
    <row r="26" spans="2:5">
      <c r="B26" s="723"/>
      <c r="D26" s="725"/>
    </row>
    <row r="27" spans="2:5">
      <c r="B27" s="723"/>
      <c r="D27" s="725"/>
    </row>
    <row r="28" spans="2:5">
      <c r="B28" s="723"/>
    </row>
    <row r="29" spans="2:5">
      <c r="B29" s="723"/>
      <c r="D29" s="1" t="s">
        <v>42</v>
      </c>
    </row>
    <row r="30" spans="2:5">
      <c r="B30" s="723"/>
      <c r="D30" s="1" t="s">
        <v>42</v>
      </c>
    </row>
    <row r="31" spans="2:5">
      <c r="B31" s="723"/>
    </row>
    <row r="32" spans="2:5">
      <c r="B32" s="723"/>
    </row>
    <row r="33" spans="2:2">
      <c r="B33" s="723"/>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H8" sqref="H8"/>
    </sheetView>
  </sheetViews>
  <sheetFormatPr defaultRowHeight="13.2"/>
  <cols>
    <col min="4" max="9" width="7.21875" customWidth="1"/>
    <col min="14" max="14" width="9.44140625" bestFit="1" customWidth="1"/>
  </cols>
  <sheetData>
    <row r="1" spans="1:26">
      <c r="A1" s="303"/>
      <c r="D1" t="s">
        <v>195</v>
      </c>
      <c r="E1" s="279" t="s">
        <v>196</v>
      </c>
      <c r="F1" t="s">
        <v>197</v>
      </c>
      <c r="G1" t="s">
        <v>198</v>
      </c>
      <c r="H1" t="s">
        <v>199</v>
      </c>
      <c r="I1" t="s">
        <v>200</v>
      </c>
      <c r="J1" t="s">
        <v>201</v>
      </c>
    </row>
    <row r="3" spans="1:26">
      <c r="D3" s="468">
        <v>7</v>
      </c>
      <c r="E3" s="468">
        <v>11</v>
      </c>
      <c r="F3" s="469">
        <v>1</v>
      </c>
      <c r="G3" s="470">
        <v>2</v>
      </c>
      <c r="H3" s="469">
        <v>4</v>
      </c>
      <c r="I3" s="469">
        <v>2</v>
      </c>
      <c r="J3" s="469">
        <v>8</v>
      </c>
      <c r="L3" s="280"/>
      <c r="M3">
        <f>SUM(D3:L3)</f>
        <v>35</v>
      </c>
    </row>
    <row r="4" spans="1:26">
      <c r="D4" s="471">
        <f>+D3/$M$3</f>
        <v>0.2</v>
      </c>
      <c r="E4" s="471">
        <f t="shared" ref="E4:J4" si="0">+E3/$M$3</f>
        <v>0.31428571428571428</v>
      </c>
      <c r="F4" s="472">
        <f t="shared" si="0"/>
        <v>2.8571428571428571E-2</v>
      </c>
      <c r="G4" s="473">
        <f t="shared" si="0"/>
        <v>5.7142857142857141E-2</v>
      </c>
      <c r="H4" s="472">
        <f t="shared" si="0"/>
        <v>0.11428571428571428</v>
      </c>
      <c r="I4" s="472">
        <f t="shared" si="0"/>
        <v>5.7142857142857141E-2</v>
      </c>
      <c r="J4" s="472">
        <f t="shared" si="0"/>
        <v>0.22857142857142856</v>
      </c>
    </row>
    <row r="7" spans="1:26" ht="13.8" thickBot="1"/>
    <row r="8" spans="1:26" ht="13.8" thickBot="1">
      <c r="N8" s="745" t="s">
        <v>218</v>
      </c>
      <c r="O8" s="746"/>
      <c r="P8" s="174"/>
      <c r="Q8" s="174"/>
      <c r="R8" s="174"/>
      <c r="S8" s="174"/>
    </row>
    <row r="9" spans="1:26" ht="13.8" thickBot="1">
      <c r="N9" s="747" t="s">
        <v>202</v>
      </c>
      <c r="O9" s="748"/>
      <c r="P9" s="749"/>
      <c r="Q9" s="750" t="s">
        <v>203</v>
      </c>
      <c r="R9" s="751"/>
      <c r="S9" s="752"/>
    </row>
    <row r="10" spans="1:26" ht="13.8" thickBot="1">
      <c r="N10" s="325" t="s">
        <v>204</v>
      </c>
      <c r="O10" s="281" t="s">
        <v>204</v>
      </c>
      <c r="P10" s="283" t="s">
        <v>204</v>
      </c>
      <c r="Q10" s="325" t="s">
        <v>204</v>
      </c>
      <c r="R10" s="281" t="s">
        <v>204</v>
      </c>
      <c r="S10" s="282" t="s">
        <v>204</v>
      </c>
    </row>
    <row r="11" spans="1:26" ht="13.8" thickTop="1">
      <c r="N11" s="287" t="s">
        <v>205</v>
      </c>
      <c r="O11" s="288" t="s">
        <v>206</v>
      </c>
      <c r="P11" s="290" t="s">
        <v>207</v>
      </c>
      <c r="Q11" s="287" t="s">
        <v>205</v>
      </c>
      <c r="R11" s="288" t="s">
        <v>206</v>
      </c>
      <c r="S11" s="289" t="s">
        <v>207</v>
      </c>
    </row>
    <row r="12" spans="1:26" ht="13.8" thickBot="1">
      <c r="N12" s="474">
        <f>+U12</f>
        <v>1843</v>
      </c>
      <c r="O12" s="475">
        <f t="shared" ref="O12:S12" si="1">+V12</f>
        <v>960</v>
      </c>
      <c r="P12" s="476">
        <f t="shared" si="1"/>
        <v>883</v>
      </c>
      <c r="Q12" s="474">
        <f t="shared" si="1"/>
        <v>67334</v>
      </c>
      <c r="R12" s="475">
        <f t="shared" si="1"/>
        <v>32766</v>
      </c>
      <c r="S12" s="477">
        <f t="shared" si="1"/>
        <v>34568</v>
      </c>
      <c r="U12">
        <v>1843</v>
      </c>
      <c r="V12">
        <v>960</v>
      </c>
      <c r="W12">
        <v>883</v>
      </c>
      <c r="X12">
        <v>67334</v>
      </c>
      <c r="Y12">
        <v>32766</v>
      </c>
      <c r="Z12">
        <v>34568</v>
      </c>
    </row>
    <row r="14" spans="1:26" ht="13.8" thickBot="1"/>
    <row r="15" spans="1:26" ht="13.8" thickBot="1">
      <c r="N15" s="745" t="s">
        <v>300</v>
      </c>
      <c r="O15" s="746"/>
      <c r="P15" s="174"/>
      <c r="Q15" s="174"/>
      <c r="R15" s="174"/>
      <c r="S15" s="174"/>
    </row>
    <row r="16" spans="1:26" ht="13.8" thickBot="1">
      <c r="N16" s="747" t="s">
        <v>202</v>
      </c>
      <c r="O16" s="748"/>
      <c r="P16" s="749"/>
      <c r="Q16" s="750" t="s">
        <v>203</v>
      </c>
      <c r="R16" s="751"/>
      <c r="S16" s="752"/>
    </row>
    <row r="17" spans="14:26" ht="13.8" thickBot="1">
      <c r="N17" s="325" t="s">
        <v>204</v>
      </c>
      <c r="O17" s="281" t="s">
        <v>204</v>
      </c>
      <c r="P17" s="283" t="s">
        <v>204</v>
      </c>
      <c r="Q17" s="325" t="s">
        <v>204</v>
      </c>
      <c r="R17" s="281" t="s">
        <v>204</v>
      </c>
      <c r="S17" s="282" t="s">
        <v>204</v>
      </c>
    </row>
    <row r="18" spans="14:26" ht="13.8" thickTop="1">
      <c r="N18" s="287" t="s">
        <v>205</v>
      </c>
      <c r="O18" s="288" t="s">
        <v>206</v>
      </c>
      <c r="P18" s="290" t="s">
        <v>207</v>
      </c>
      <c r="Q18" s="287" t="s">
        <v>205</v>
      </c>
      <c r="R18" s="288" t="s">
        <v>206</v>
      </c>
      <c r="S18" s="289" t="s">
        <v>207</v>
      </c>
    </row>
    <row r="19" spans="14:26" ht="13.8" thickBot="1">
      <c r="N19" s="474">
        <f t="shared" ref="N19:S19" si="2">+U19</f>
        <v>1925</v>
      </c>
      <c r="O19" s="475">
        <f t="shared" si="2"/>
        <v>992</v>
      </c>
      <c r="P19" s="476">
        <f t="shared" si="2"/>
        <v>933</v>
      </c>
      <c r="Q19" s="474">
        <f t="shared" si="2"/>
        <v>72003</v>
      </c>
      <c r="R19" s="475">
        <f t="shared" si="2"/>
        <v>34994</v>
      </c>
      <c r="S19" s="477">
        <f t="shared" si="2"/>
        <v>37009</v>
      </c>
      <c r="U19">
        <v>1925</v>
      </c>
      <c r="V19">
        <v>992</v>
      </c>
      <c r="W19">
        <v>933</v>
      </c>
      <c r="X19">
        <v>72003</v>
      </c>
      <c r="Y19">
        <v>34994</v>
      </c>
      <c r="Z19">
        <v>37009</v>
      </c>
    </row>
    <row r="21" spans="14:26" ht="13.8" thickBot="1"/>
    <row r="22" spans="14:26" ht="13.8" thickBot="1">
      <c r="N22" s="740" t="s">
        <v>202</v>
      </c>
      <c r="O22" s="741"/>
      <c r="P22" s="741"/>
      <c r="Q22" s="742" t="s">
        <v>203</v>
      </c>
      <c r="R22" s="743"/>
      <c r="S22" s="744"/>
    </row>
    <row r="23" spans="14:26">
      <c r="N23" s="326" t="s">
        <v>205</v>
      </c>
      <c r="O23" s="284" t="s">
        <v>206</v>
      </c>
      <c r="P23" s="285" t="s">
        <v>207</v>
      </c>
      <c r="Q23" s="326" t="s">
        <v>205</v>
      </c>
      <c r="R23" s="284" t="s">
        <v>206</v>
      </c>
      <c r="S23" s="286" t="s">
        <v>207</v>
      </c>
    </row>
    <row r="24" spans="14:26" ht="13.8" thickBot="1">
      <c r="N24" s="478">
        <f t="shared" ref="N24:S24" si="3">(N19-N12)/N19</f>
        <v>4.2597402597402599E-2</v>
      </c>
      <c r="O24" s="479">
        <f t="shared" si="3"/>
        <v>3.2258064516129031E-2</v>
      </c>
      <c r="P24" s="480">
        <f t="shared" si="3"/>
        <v>5.3590568060021437E-2</v>
      </c>
      <c r="Q24" s="478">
        <f t="shared" si="3"/>
        <v>6.484452036720692E-2</v>
      </c>
      <c r="R24" s="479">
        <f t="shared" si="3"/>
        <v>6.3668057381265367E-2</v>
      </c>
      <c r="S24" s="481">
        <f t="shared" si="3"/>
        <v>6.5956929395552436E-2</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スポンサー公告</vt:lpstr>
      <vt:lpstr>ヘッドライン</vt:lpstr>
      <vt:lpstr>31　ノロウイルス関連情報 </vt:lpstr>
      <vt:lpstr>31  衛生訓話</vt:lpstr>
      <vt:lpstr>31　食中毒記事等 </vt:lpstr>
      <vt:lpstr>31 海外情報</vt:lpstr>
      <vt:lpstr>31　感染症統計</vt:lpstr>
      <vt:lpstr>31　感染症情報</vt:lpstr>
      <vt:lpstr>Sheet1</vt:lpstr>
      <vt:lpstr>30　食品回収</vt:lpstr>
      <vt:lpstr>30　食品表示</vt:lpstr>
      <vt:lpstr>31　残留農薬など</vt:lpstr>
      <vt:lpstr>'30　食品回収'!Print_Area</vt:lpstr>
      <vt:lpstr>'30　食品表示'!Print_Area</vt:lpstr>
      <vt:lpstr>'31  衛生訓話'!Print_Area</vt:lpstr>
      <vt:lpstr>'31　ノロウイルス関連情報 '!Print_Area</vt:lpstr>
      <vt:lpstr>'31 海外情報'!Print_Area</vt:lpstr>
      <vt:lpstr>'31　感染症情報'!Print_Area</vt:lpstr>
      <vt:lpstr>'31　感染症統計'!Print_Area</vt:lpstr>
      <vt:lpstr>'31　残留農薬など'!Print_Area</vt:lpstr>
      <vt:lpstr>'31　食中毒記事等 '!Print_Area</vt:lpstr>
      <vt:lpstr>スポンサー公告!Print_Area</vt:lpstr>
      <vt:lpstr>'30　食品表示'!Print_Titles</vt:lpstr>
      <vt:lpstr>'31　食中毒記事等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2024-08-12T00:38:45Z</dcterms:modified>
  <cp:category/>
  <cp:contentStatus/>
</cp:coreProperties>
</file>