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xr:revisionPtr revIDLastSave="304" documentId="10_ncr:20000_{4BE4ED45-BA7C-4D3B-801F-03C589063526}" xr6:coauthVersionLast="47" xr6:coauthVersionMax="47" xr10:uidLastSave="{93E979C4-997D-44FC-A42F-8926ADC28DAA}"/>
  <bookViews>
    <workbookView xWindow="-108" yWindow="-108" windowWidth="23256" windowHeight="12456" firstSheet="1" activeTab="2" xr2:uid="{00000000-000D-0000-FFFF-FFFF00000000}"/>
  </bookViews>
  <sheets>
    <sheet name="ヘッドライン" sheetId="78" state="hidden" r:id="rId1"/>
    <sheet name="スポンサー公告" sheetId="188" r:id="rId2"/>
    <sheet name="34　ノロウイルス関連情報 " sheetId="101" r:id="rId3"/>
    <sheet name="34  衛生訓話" sheetId="192" r:id="rId4"/>
    <sheet name="34　食中毒記事等 " sheetId="29" r:id="rId5"/>
    <sheet name="34 海外情報" sheetId="123" r:id="rId6"/>
    <sheet name="34　感染症統計" sheetId="125" r:id="rId7"/>
    <sheet name="33　感染症情報" sheetId="124" r:id="rId8"/>
    <sheet name="34　食品回収" sheetId="60" r:id="rId9"/>
    <sheet name="Sheet1" sheetId="170" state="hidden" r:id="rId10"/>
    <sheet name="34　食品表示" sheetId="156" r:id="rId11"/>
    <sheet name="34残留農薬など" sheetId="34" r:id="rId12"/>
  </sheets>
  <definedNames>
    <definedName name="_xlnm._FilterDatabase" localSheetId="2" hidden="1">'34　ノロウイルス関連情報 '!$A$22:$G$75</definedName>
    <definedName name="_xlnm._FilterDatabase" localSheetId="4" hidden="1">'34　食中毒記事等 '!$A$1:$D$1</definedName>
    <definedName name="_xlnm._FilterDatabase" localSheetId="8" hidden="1">'34　食品回収'!$A$1:$E$41</definedName>
    <definedName name="_xlnm._FilterDatabase" localSheetId="10" hidden="1">'34　食品表示'!$A$1:$C$1</definedName>
    <definedName name="_xlnm.Print_Area" localSheetId="7">'33　感染症情報'!$A$1:$D$33</definedName>
    <definedName name="_xlnm.Print_Area" localSheetId="3">'34  衛生訓話'!$A$1:$M$29</definedName>
    <definedName name="_xlnm.Print_Area" localSheetId="2">'34　ノロウイルス関連情報 '!$A$1:$N$84</definedName>
    <definedName name="_xlnm.Print_Area" localSheetId="5">'34 海外情報'!$A$1:$C$48</definedName>
    <definedName name="_xlnm.Print_Area" localSheetId="6">'34　感染症統計'!$A$1:$AC$38</definedName>
    <definedName name="_xlnm.Print_Area" localSheetId="4">'34　食中毒記事等 '!$A$1:$D$58</definedName>
    <definedName name="_xlnm.Print_Area" localSheetId="8">'34　食品回収'!$A$1:$E$49</definedName>
    <definedName name="_xlnm.Print_Area" localSheetId="10">'34　食品表示'!$A$1:$C$24</definedName>
    <definedName name="_xlnm.Print_Area" localSheetId="11">'34残留農薬など'!$A$1:$N$17</definedName>
    <definedName name="_xlnm.Print_Area" localSheetId="1">スポンサー公告!$A$1:$AA$65</definedName>
    <definedName name="_xlnm.Print_Titles" localSheetId="4">'34　食中毒記事等 '!$1:$1</definedName>
    <definedName name="_xlnm.Print_Titles" localSheetId="10">'34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25" i="101" l="1"/>
  <c r="B26" i="101"/>
  <c r="B27" i="101"/>
  <c r="B28" i="101"/>
  <c r="B29" i="101"/>
  <c r="B30" i="101"/>
  <c r="B31" i="101"/>
  <c r="B32" i="101"/>
  <c r="B33" i="101"/>
  <c r="B34" i="101"/>
  <c r="B35" i="101"/>
  <c r="B36" i="101"/>
  <c r="B37" i="101"/>
  <c r="B38" i="101"/>
  <c r="B39" i="101"/>
  <c r="B40" i="101"/>
  <c r="B41" i="101"/>
  <c r="B42" i="101"/>
  <c r="B43"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D1" i="124"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M71" i="101"/>
  <c r="M75" i="101" s="1"/>
  <c r="N71" i="101"/>
  <c r="G75" i="101"/>
  <c r="G74" i="101"/>
  <c r="G73" i="101"/>
  <c r="B10" i="78"/>
  <c r="H4" i="125"/>
  <c r="I4" i="125"/>
  <c r="W4" i="125"/>
  <c r="X4" i="125"/>
  <c r="N12" i="170"/>
  <c r="B17" i="78" l="1"/>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B12" i="78"/>
  <c r="G4" i="170" l="1"/>
  <c r="E4" i="170"/>
  <c r="J4" i="170"/>
  <c r="F4" i="170"/>
  <c r="D4" i="170"/>
  <c r="I4" i="170"/>
  <c r="H4" i="170"/>
  <c r="T4" i="125"/>
  <c r="D4" i="125" l="1"/>
  <c r="Q4" i="125" l="1"/>
  <c r="B4" i="125"/>
  <c r="N8" i="125" l="1"/>
  <c r="AC8" i="125"/>
  <c r="B11" i="78" l="1"/>
  <c r="N9" i="125" l="1"/>
  <c r="N10" i="125"/>
  <c r="Y4" i="125" l="1"/>
  <c r="Z4" i="125"/>
  <c r="K4" i="125"/>
  <c r="B13" i="78" l="1"/>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B23" i="101"/>
  <c r="F11" i="78" l="1"/>
  <c r="I74" i="101" l="1"/>
  <c r="I73" i="101"/>
  <c r="H11" i="78" s="1"/>
  <c r="K75" i="101"/>
  <c r="J4" i="125"/>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<sst xmlns="http://schemas.openxmlformats.org/spreadsheetml/2006/main" count="651" uniqueCount="445">
  <si>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</si>
  <si>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</si>
  <si>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</si>
  <si>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</si>
  <si>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</si>
  <si>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</si>
  <si>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</si>
  <si>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</si>
  <si>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</si>
  <si>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</si>
  <si>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</si>
  <si>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</si>
  <si>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</si>
  <si>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</si>
  <si>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</si>
  <si>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</si>
  <si>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</si>
  <si>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</si>
  <si>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</si>
  <si>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</si>
  <si>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</si>
  <si>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</si>
  <si>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</si>
  <si>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</si>
  <si>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</si>
  <si>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</si>
  <si>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</si>
  <si>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</si>
  <si>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</si>
  <si>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</si>
  <si>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</si>
  <si>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</si>
  <si>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</si>
  <si>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</si>
  <si>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</si>
  <si>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</si>
  <si>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</si>
  <si>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</si>
  <si>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</si>
  <si>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</si>
  <si>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</si>
  <si>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</si>
  <si>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</si>
  <si>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</si>
  <si>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</si>
  <si>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</si>
  <si>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</si>
  <si>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</si>
  <si>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</si>
  <si>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</si>
  <si>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</si>
  <si>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</si>
  <si>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</si>
  <si>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</si>
  <si>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</si>
  <si>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</si>
  <si>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</si>
  <si>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</si>
  <si>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</si>
  <si>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</si>
  <si>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</si>
  <si>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</si>
  <si>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</si>
  <si>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</si>
  <si>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</si>
  <si>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</si>
  <si>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</si>
  <si>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</si>
  <si>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</si>
  <si>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</si>
  <si>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</si>
  <si>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</si>
  <si>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</si>
  <si>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</si>
  <si>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</si>
  <si>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</si>
  <si>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</si>
  <si>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</si>
  <si>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</si>
  <si>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</si>
  <si>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</si>
  <si>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</si>
  <si>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</si>
  <si>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</si>
  <si>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</si>
  <si>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</si>
  <si>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</si>
  <si>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</si>
  <si>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</si>
  <si>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</si>
  <si>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</si>
  <si>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</si>
  <si>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</si>
  <si>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</si>
  <si>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</si>
  <si>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</si>
  <si>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</si>
  <si>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</si>
  <si>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</si>
  <si>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</si>
  <si>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</si>
  <si>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</si>
  <si>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</si>
  <si>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</si>
  <si>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</si>
  <si>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</si>
  <si>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</si>
  <si>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</si>
  <si>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</si>
  <si>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</si>
  <si>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</si>
  <si>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</si>
  <si>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</si>
  <si>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</si>
  <si>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</si>
  <si>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</si>
  <si>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</si>
  <si>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</si>
  <si>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</si>
  <si>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</si>
  <si>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</si>
  <si>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</si>
  <si>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</si>
  <si>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</si>
  <si>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</si>
  <si>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</si>
  <si>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</si>
  <si>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</si>
  <si>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</si>
  <si>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</si>
  <si>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</si>
  <si>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</si>
  <si>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</si>
  <si>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</si>
  <si>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</si>
  <si>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</si>
  <si>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</si>
  <si>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</si>
  <si>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</si>
  <si>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 xml:space="preserve">腸チフス　
</t>
    <rPh sb="0" eb="1">
      <t>チョウ</t>
    </rPh>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</si>
  <si>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</si>
  <si>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</si>
  <si>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</si>
  <si>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</si>
  <si>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</si>
  <si>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※2024年 第24週（6/10～6/16） 現在</t>
    <rPh sb="5" eb="6">
      <t>ネン</t>
    </rPh>
    <rPh sb="7" eb="8">
      <t>ダイ</t>
    </rPh>
    <rPh sb="10" eb="11">
      <t>シュウ</t>
    </rPh>
    <rPh sb="23" eb="25">
      <t>ゲンザイ</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</si>
  <si>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</si>
  <si>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</si>
  <si>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</si>
  <si>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</si>
  <si>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</si>
  <si>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</si>
  <si>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</si>
  <si>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</si>
  <si>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</si>
  <si>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</si>
  <si>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</si>
  <si>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</si>
  <si>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</si>
  <si>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</si>
  <si>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</si>
  <si>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</si>
  <si>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</si>
  <si>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</si>
  <si>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</si>
  <si>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</si>
  <si>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</si>
  <si>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</si>
  <si>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</si>
  <si>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</si>
  <si>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</si>
  <si>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</si>
  <si>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</si>
  <si>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</si>
  <si>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</si>
  <si>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</si>
  <si>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</si>
  <si>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</si>
  <si>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</si>
  <si>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</si>
  <si>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</si>
  <si>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</si>
  <si>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</si>
  <si>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</si>
  <si>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</si>
  <si>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</si>
  <si>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</si>
  <si>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</si>
  <si>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</si>
  <si>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</si>
  <si>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</si>
  <si>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</si>
  <si>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</si>
  <si>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</si>
  <si>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</si>
  <si>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</si>
  <si>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</si>
  <si>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</si>
  <si>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</si>
  <si>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</si>
  <si>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</si>
  <si>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</si>
  <si>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</si>
  <si>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</si>
  <si>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注意　食品に関わる記事の一部をご紹介します。詳しくはリンク先のページよりご確認ください。</t>
    <phoneticPr fontId="5"/>
  </si>
  <si>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</si>
  <si>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</si>
  <si>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</si>
  <si>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</si>
  <si>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急増注意</t>
    <rPh sb="0" eb="2">
      <t>キュウゾウ</t>
    </rPh>
    <rPh sb="2" eb="4">
      <t>チュウイ</t>
    </rPh>
    <phoneticPr fontId="5"/>
  </si>
  <si>
    <t>大分県由布市にある「旅館黒嶽荘」が運営するそうめん店で客の一部からノロウイルスが検出された集団食中毒があり、県は１９日、嘔吐などの症状を訴えた人が、２４都府県から訪れた５３７人に上ったと発表した。１６日時点では４５８人だった。重症者はおらず、いずれも快方に向かっている。　県は、飲食店で使われていた湧水が汚染された可能性が高いとみて調べている。</t>
    <phoneticPr fontId="84"/>
  </si>
  <si>
    <t>京都新聞</t>
    <rPh sb="0" eb="4">
      <t>キョウトシンブン</t>
    </rPh>
    <phoneticPr fontId="84"/>
  </si>
  <si>
    <t>回収＆返金</t>
  </si>
  <si>
    <t>回収</t>
  </si>
  <si>
    <t>回収＆返金/交換</t>
  </si>
  <si>
    <t>イオンリテール</t>
  </si>
  <si>
    <t>ライフコーポレー...</t>
  </si>
  <si>
    <t>いなげや</t>
  </si>
  <si>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</si>
  <si>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</si>
  <si>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2024年東京ビックサイト　フードセイフティー登壇FS-01シンポジュウム内容</t>
    <rPh sb="5" eb="6">
      <t>ネン</t>
    </rPh>
    <rPh sb="6" eb="8">
      <t>トウキョウ</t>
    </rPh>
    <rPh sb="24" eb="26">
      <t>トウダン</t>
    </rPh>
    <rPh sb="38" eb="40">
      <t>ナイヨウ</t>
    </rPh>
    <phoneticPr fontId="32"/>
  </si>
  <si>
    <t xml:space="preserve"> GⅡ　33週　0例</t>
    <rPh sb="6" eb="7">
      <t>シュウ</t>
    </rPh>
    <phoneticPr fontId="5"/>
  </si>
  <si>
    <t xml:space="preserve"> GⅡ　34週　0例</t>
    <rPh sb="9" eb="10">
      <t>レイ</t>
    </rPh>
    <phoneticPr fontId="5"/>
  </si>
  <si>
    <t>今週のニュース（Noroｖｉｒｕｓ） (8/26-9/1)</t>
    <rPh sb="0" eb="2">
      <t>コンシュウ</t>
    </rPh>
    <phoneticPr fontId="5"/>
  </si>
  <si>
    <t>2024/33週</t>
    <phoneticPr fontId="84"/>
  </si>
  <si>
    <t>2024/34週</t>
  </si>
  <si>
    <t>-</t>
    <phoneticPr fontId="84"/>
  </si>
  <si>
    <t>食中毒情報 (8/26-9/1)</t>
    <rPh sb="0" eb="3">
      <t>ショクチュウドク</t>
    </rPh>
    <rPh sb="3" eb="5">
      <t>ジョウホウ</t>
    </rPh>
    <phoneticPr fontId="5"/>
  </si>
  <si>
    <t>海外情報 (8/26-9/1)</t>
    <rPh sb="0" eb="4">
      <t>カイガイジョウホウ</t>
    </rPh>
    <phoneticPr fontId="5"/>
  </si>
  <si>
    <t>食品表示
 (8/26-9/1)</t>
    <rPh sb="0" eb="2">
      <t>ショクヒン</t>
    </rPh>
    <rPh sb="2" eb="4">
      <t>ヒョウジ</t>
    </rPh>
    <phoneticPr fontId="5"/>
  </si>
  <si>
    <t>食品表示 (8/26-9/1)</t>
    <phoneticPr fontId="5"/>
  </si>
  <si>
    <r>
      <t>残留農薬</t>
    </r>
    <r>
      <rPr>
        <sz val="20"/>
        <color rgb="FF000000"/>
        <rFont val="ＭＳ Ｐゴシック"/>
        <family val="3"/>
        <charset val="128"/>
      </rPr>
      <t xml:space="preserve"> (8/26-9/1)</t>
    </r>
    <phoneticPr fontId="5"/>
  </si>
  <si>
    <t>※2024年 第34週（8/19～8/25） 現在</t>
    <phoneticPr fontId="5"/>
  </si>
  <si>
    <t>例年並み</t>
    <rPh sb="0" eb="2">
      <t>レイネン</t>
    </rPh>
    <rPh sb="2" eb="3">
      <t>ナ</t>
    </rPh>
    <phoneticPr fontId="84"/>
  </si>
  <si>
    <t>かながわ西湘農業...</t>
  </si>
  <si>
    <t>井上商事</t>
  </si>
  <si>
    <t>抹茶シフォン 一部消費期限誤表示</t>
  </si>
  <si>
    <t>合同会社ポルト</t>
  </si>
  <si>
    <t>バナナミルク(アイスミルク) 一部細菌数成分規格超過</t>
  </si>
  <si>
    <t>サンファーム乳業...</t>
  </si>
  <si>
    <t>アイスクリーム(ストロベリー) 一部大腸菌群陽性</t>
  </si>
  <si>
    <t>ヤツレン</t>
  </si>
  <si>
    <t>サミット</t>
  </si>
  <si>
    <t>そのまんま焼いたとうもろこし 一部ラベル誤貼付で特定原材料表示欠落</t>
  </si>
  <si>
    <t>フレッシュデポ</t>
  </si>
  <si>
    <t>極太豚ヒレカツ巻寿司 一部アレルゲン表示欠落</t>
  </si>
  <si>
    <t>守屋</t>
  </si>
  <si>
    <t>ぶっかけ海苔めし他 一部焼のりに異臭</t>
  </si>
  <si>
    <t>ブルーベリージャム 一部カビ発生の恐れコメントあり</t>
  </si>
  <si>
    <t>はちみつヨーグルトドリンク 一部容器内部カビ付着コメントあり</t>
  </si>
  <si>
    <t>PLANT</t>
  </si>
  <si>
    <t>焼きししゃも 一部ラベル誤貼付でアレルゲン表示欠落</t>
  </si>
  <si>
    <t>ヤマトフーズ</t>
  </si>
  <si>
    <t>レモンバター 一部カビ発生の恐れ</t>
  </si>
  <si>
    <t>ニュー・クイック...</t>
  </si>
  <si>
    <t>焦がし醤油鶏唐揚げ弁当 一部アレルギー(豚肉)表示欠落</t>
  </si>
  <si>
    <t>親子丼 一部ラベル誤貼付で特定原材料表示欠落</t>
  </si>
  <si>
    <t>篠山堂</t>
  </si>
  <si>
    <t>カボチャのサーターアンダギー 一部消費期限誤表示</t>
  </si>
  <si>
    <t>ジョイマート</t>
  </si>
  <si>
    <t>焼きホタテ貝ひも 一部賞味期限誤印字</t>
  </si>
  <si>
    <t>だし巻き玉子と牛めし重 一部ラベル誤貼付でアレルゲン表示欠落</t>
  </si>
  <si>
    <t>高橋総合食品本舗...</t>
  </si>
  <si>
    <t>綿ぼうし他 計7品目 一部膨張及び変色コメントあり</t>
  </si>
  <si>
    <t>魚沼農業協同組合...</t>
  </si>
  <si>
    <t>うおぬま百菜花ん トマト 一部残留農薬基準超過コメントあり</t>
  </si>
  <si>
    <t>ユニバース</t>
  </si>
  <si>
    <t>サニーマート</t>
  </si>
  <si>
    <t>エーワン</t>
  </si>
  <si>
    <t>綿半パートナーズ...</t>
  </si>
  <si>
    <t>フォーシーズ</t>
  </si>
  <si>
    <t>京阪百貨店</t>
  </si>
  <si>
    <t>堺北花田店 水かれい他 保存温度誤表記</t>
  </si>
  <si>
    <t>三輪そうめん大手...</t>
  </si>
  <si>
    <t>日本そば 一部カビ発生の恐れ</t>
  </si>
  <si>
    <t>カリフッド</t>
  </si>
  <si>
    <t>味付数の子 一部乳酸菌,酵母発生の恐れ</t>
  </si>
  <si>
    <t>ツルヤ</t>
  </si>
  <si>
    <t>ホッキサラダ巻 一部ラベル誤貼付で特定原材料表示欠落</t>
  </si>
  <si>
    <t>喜田家</t>
  </si>
  <si>
    <t>大創産業</t>
  </si>
  <si>
    <t>Ｔａｔｔａ</t>
  </si>
  <si>
    <t>フジ</t>
  </si>
  <si>
    <t>おこう万寿本舗</t>
  </si>
  <si>
    <t>友盛貿易</t>
  </si>
  <si>
    <t>グランビスタホテ...</t>
  </si>
  <si>
    <t>久慈川崎町店 チーズのえびドリア 一部表示欠落</t>
  </si>
  <si>
    <t>はまふえふき(刺身) 一部消費期限誤表示</t>
  </si>
  <si>
    <t>ベーコン(スライス) 一部アレルギー(乳)表示欠落</t>
  </si>
  <si>
    <t>足立姫 一部使用着色料表示欠落</t>
  </si>
  <si>
    <t>野菜のかき揚げ 一部ラベル誤貼付で特定原材料(えび)表示欠落</t>
  </si>
  <si>
    <t>静電気でくっつくサンシェード2種 光を透過しない商品混在</t>
  </si>
  <si>
    <t>まじヤバニラ 生食パン 一部消費期限誤表記</t>
  </si>
  <si>
    <t>マルナカ土居店 骨なし甘辛チキン 一部アレルギー表示欠落</t>
  </si>
  <si>
    <t>おこう万寿 一部包装不良でカビ発生の恐れ</t>
  </si>
  <si>
    <t>29店舗 かつお土佐造り平盛り刺身用 一部消費期限誤表記</t>
  </si>
  <si>
    <t>精選緑豆(緑豆) 一部残留農薬基準値超過</t>
  </si>
  <si>
    <t>コンフィチュール苺(苺ジャム) 一部品質変状</t>
  </si>
  <si>
    <t>MUNG BEAN(緑豆) 一部残留農薬基準超過</t>
  </si>
  <si>
    <t>豊科店 からふとししゃも 一部消費期限誤表示</t>
  </si>
  <si>
    <t>マドレーヌ プレーン他 一部カビ発生の恐れ</t>
  </si>
  <si>
    <t>　</t>
    <phoneticPr fontId="84"/>
  </si>
  <si>
    <t>　上位2種目(賞味期限・アレルギー表記ミス)で全体の　(47%)</t>
    <rPh sb="1" eb="3">
      <t>ジョウイ</t>
    </rPh>
    <rPh sb="4" eb="6">
      <t>シュモク</t>
    </rPh>
    <rPh sb="7" eb="11">
      <t>ショウミキゲン</t>
    </rPh>
    <rPh sb="17" eb="19">
      <t>ヒョウキ</t>
    </rPh>
    <rPh sb="23" eb="25">
      <t>ゼンタイ</t>
    </rPh>
    <phoneticPr fontId="5"/>
  </si>
  <si>
    <t>2024年第33週（8月12日〜8月18日）</t>
    <phoneticPr fontId="84"/>
  </si>
  <si>
    <t>結核例　170例</t>
    <rPh sb="7" eb="8">
      <t>レイ</t>
    </rPh>
    <phoneticPr fontId="5"/>
  </si>
  <si>
    <t>細菌性赤痢4例 菌種：S. boydii（C群）1例＿感染地域：インド
 S. sonnei（D群）2例＿感染地域：インド2例
 菌種不明1例＿感染地域：国内・国外不明</t>
    <phoneticPr fontId="84"/>
  </si>
  <si>
    <t xml:space="preserve">腸管出血性大腸菌感染症128例（有症者75例、うちHUS 1例）
感染地域：‌国内99例、韓国5例、インドネシア1例、国内・国外
不明23例
国内の感染地域：‌東京都11例、千葉県7例、群馬県6例、大阪府
6例、香川県6例、秋田県5例、神奈川県5例、
愛媛県4例、北海道3例、宮城県3例、京都府
3例、広島県3例、福岡県3例、大分県3例、埼
玉県2例、愛知県2例、三重県2例、岡山県2例、
鹿児島県2例、岩手県1例、山形県1例、栃木
県1例、石川県1例、静岡県1例、兵庫県1例、
和歌山県1例、熊本県1例、沖縄県1例、愛知
県/大阪府1例、大阪府/徳島県1例、国内（都
道府県不明）10例
</t>
    <phoneticPr fontId="84"/>
  </si>
  <si>
    <t xml:space="preserve">年齢群：‌0歳（2例）、1歳（6例）、2歳（2例）、3歳（1例）、4歳（2例）、5歳（3例）、
7歳（1例）、8歳（1例）、9歳（1例）、10代（15例）、20代（26例）、30代（18例）、
40代（20例）、50代（12例）、60代（5例）、70代（9例）、80代（3例）、
90代以上（1例）
</t>
    <phoneticPr fontId="84"/>
  </si>
  <si>
    <t>血清群・毒素型：‌O157 VT1・VT2（35例）、O157 VT2（33例）、O26 VT1（12例）、O103 VT1（4例）、O111VT1（4例）、
O169 VT2（2例）、O63 VT2（2例）、O111 VT1・VT2（1例）、O145 VT2‌（1例）、O146 VT1・VT2（1例）、O15 VT1・VT2（1例）、
O168 VT2（1例）、O91 VT1（1例）、その他・不明（30例）累積報告数：‌1,915例（有症者1,177例、うちHUS 35例．死亡なし）</t>
    <phoneticPr fontId="84"/>
  </si>
  <si>
    <t>E型肝炎10例 感染地域（感染源）
：‌埼玉県2例（ホルモン/半生の豚レバー1例、不明1例）、
千葉県2例（豚肉1例、不明1例）、宮城県1例（不明）、福島県1例（不明）、
国内（都道府県不明）2例（レバー1例、不明1例）、国内・国外不明2例（不明2例）
A型肝炎1例 感染地域：福岡県</t>
    <phoneticPr fontId="84"/>
  </si>
  <si>
    <t>アメーバ赤痢5例（腸管アメーバ症4例、腸管外アメーバ症1例）感染地域：‌北海道1例、埼玉県1例、新潟県1例、国内（都道府県不明）1例、ミャンマー1例
感染経路：性的接触1例（同性間）、経口感染1例、その他・不明3例ウイルス性肝炎5例 B型肝炎ウイルス1例＿感染経路：性的接触（異性間・同性間不明）
EBウイルス2例＿感染経路：その他・不明2例　アデノウイルスウイルス1例＿感染経路：その他・不明　サイトメガロウイルス1例＿感染経路：その他・不明</t>
    <phoneticPr fontId="84"/>
  </si>
  <si>
    <t>レジオネラ症36例（肺炎型33例、ポンティアック熱型3例）
感染地域：北海道3例、千葉県3例、岩手県2例、宮城県2例、富山県2例、石川県2例、滋賀県2例、大阪府2例、岡山県2例、
愛媛県2例、茨城県1例、埼玉県1例、神奈川県1例、長野県1例、静岡県1例、愛知県1例、京都府1例、兵庫県1例、熊本県1例、
大分県1例、宮崎県1例、沖縄県1例、東京都/神奈川県1例、国内（都道府県不明）1例
年齢群：50代（7例）、60代（11例）、70代（8例）、80代（7例）、90代以上（3例）
累積報告数：1,342例</t>
    <phoneticPr fontId="84"/>
  </si>
  <si>
    <t>2024年第32週</t>
    <rPh sb="4" eb="5">
      <t>ネン</t>
    </rPh>
    <rPh sb="5" eb="6">
      <t>ダイ</t>
    </rPh>
    <rPh sb="8" eb="9">
      <t>シュウ</t>
    </rPh>
    <phoneticPr fontId="84"/>
  </si>
  <si>
    <t>2024年第33週</t>
    <rPh sb="4" eb="5">
      <t>ネン</t>
    </rPh>
    <rPh sb="5" eb="6">
      <t>ダイ</t>
    </rPh>
    <rPh sb="8" eb="9">
      <t>シュウ</t>
    </rPh>
    <phoneticPr fontId="84"/>
  </si>
  <si>
    <r>
      <t xml:space="preserve">対前週
</t>
    </r>
    <r>
      <rPr>
        <b/>
        <sz val="14"/>
        <color rgb="FF0070C0"/>
        <rFont val="ＭＳ Ｐゴシック"/>
        <family val="3"/>
        <charset val="128"/>
      </rPr>
      <t>インフルエンザ 　     　     39%   減少</t>
    </r>
    <r>
      <rPr>
        <b/>
        <sz val="11"/>
        <color rgb="FF0070C0"/>
        <rFont val="ＭＳ Ｐゴシック"/>
        <family val="3"/>
        <charset val="128"/>
      </rPr>
      <t xml:space="preserve">
</t>
    </r>
    <r>
      <rPr>
        <b/>
        <sz val="14"/>
        <color rgb="FF0070C0"/>
        <rFont val="ＭＳ Ｐゴシック"/>
        <family val="3"/>
        <charset val="128"/>
      </rPr>
      <t>新型コロナウイルス         25% 　減少</t>
    </r>
    <rPh sb="0" eb="3">
      <t>タイゼンシュウゾウカゾウカ</t>
    </rPh>
    <rPh sb="30" eb="32">
      <t>ゲンショウ</t>
    </rPh>
    <rPh sb="55" eb="57">
      <t>ゲンショウ</t>
    </rPh>
    <phoneticPr fontId="84"/>
  </si>
  <si>
    <t>金沢市は27日、同市内のホテルに22日に宿泊し、ホテル内の飲食店「京都銀ゆば」を利用した男女72人が、嘔吐（おうと）や下痢などの症状を訴えたと発表した。中学生1人が入院したものの、いずれも快方に向かっているという。患者の便からノロウイルスが検出され、食中毒と断定した。金沢市によると、店従業員の便からもノロウイルスが検出された。市は22日夜の食事が原因で、衛生環境に問題があり従業員から感染が広がった可能性が高いと判断。店を27日から3日間の営業停止処分とした。</t>
    <phoneticPr fontId="84"/>
  </si>
  <si>
    <t>産経新聞</t>
    <rPh sb="0" eb="4">
      <t>サンケイシンブン</t>
    </rPh>
    <phoneticPr fontId="84"/>
  </si>
  <si>
    <t>熊本県天草市を流れる下津深江川の「轟の滝」周辺で川遊びをした後に下痢や嘔吐（おうと）などの症状を訴える人が相次ぎ、県は２７日、ノロウイルスとの関連が疑われるとする調査結果を公表した。複数箇所で採取した水からノロウイルスが検出された。同日までに１２４人が医療機関を受診したという。</t>
    <phoneticPr fontId="84"/>
  </si>
  <si>
    <t>時事通信</t>
    <rPh sb="0" eb="4">
      <t>ジジツウシン</t>
    </rPh>
    <phoneticPr fontId="84"/>
  </si>
  <si>
    <t>鶏たたき、鶏ユッケを含む食事による食中毒事件の発生</t>
    <phoneticPr fontId="15"/>
  </si>
  <si>
    <t>兵庫県</t>
    <rPh sb="0" eb="3">
      <t>ヒョウゴケン</t>
    </rPh>
    <phoneticPr fontId="15"/>
  </si>
  <si>
    <t>神戸市公表</t>
    <rPh sb="0" eb="3">
      <t>コウベシ</t>
    </rPh>
    <rPh sb="3" eb="5">
      <t>コウヒョウ</t>
    </rPh>
    <phoneticPr fontId="15"/>
  </si>
  <si>
    <t>2024年8月27日（火曜）、市内医療機関より「8月16日（金曜）に焼鳥店を利用し、腹痛、発熱、下痢の症状を呈している患者を診察し、当該患者の便からカンピロバクターを検出した。」との届出が本市保健所東部衛生監視事務所に寄せられました。
調査の結果、8月16日（金曜）に「炭火焼鳥　福は家」を利用した1グループ5名のうち4名が、8月18日（日曜）より下痢、腹痛、発熱、頭痛等の症状を呈していることが判明しました。当該施設で提供された食事以外に共通食事がないこと、患者便3検体からカンピロバクターが検出されたこと、発症状況が類似しておりカンピロバクター食中毒の症例と一致すること及び患者を診察した医師より食中毒の届出があったことから、神戸市保健所長は当該施設で提供された食事を原因とする食中毒と断定し、当該施設に対して営業停止（8月31日（土曜）から9月2日（月曜）までの3日間）を命じました。なお、患者は全員快方に向かっています。</t>
    <phoneticPr fontId="15"/>
  </si>
  <si>
    <t>https://www.city.kobe.lg.jp/a99427/080542203703.html</t>
    <phoneticPr fontId="15"/>
  </si>
  <si>
    <t xml:space="preserve">スポーツ大会の昼食で食中毒 ８歳から４７歳までの１６人発症 岐阜県飛騨市 (ぎふチャンDIGITAL) </t>
    <phoneticPr fontId="15"/>
  </si>
  <si>
    <t>岐阜県</t>
    <rPh sb="0" eb="3">
      <t>ギフケン</t>
    </rPh>
    <phoneticPr fontId="15"/>
  </si>
  <si>
    <t>岐阜デジタル</t>
    <rPh sb="0" eb="2">
      <t>ギフ</t>
    </rPh>
    <phoneticPr fontId="15"/>
  </si>
  <si>
    <r>
      <t>飛騨市内の飲食店が８月２５日に提供した弁当を食べた人のうち、１６人が下痢や嘔吐などの症状を訴えました。飛騨保健所は食中毒と断定し、３１日からこの店を営業禁止処分としました。　 営業禁止処分を受けたのは、飛騨市古川町の飲食店「藤堂」です。
　 飛騨保健所に入った連絡によりますと、２５日に飛騨市内で開催されたスポーツ大会で、昼食の弁当を食べた複数人がその後、体調不良を訴えたということです。 保健所が調査したところ、弁当を食べた２５９人のうち８歳から４７歳までの男女１６人が下痢や嘔吐などの症状を訴え、このうち８人が医療機関を受診しました。 患者はいずれも快方に向かっているということです。
　 飛騨保健所は、患者に共通する食事がこの飲食店で調理された弁当に限られ、さらに患者の便や残った食品から</t>
    </r>
    <r>
      <rPr>
        <b/>
        <sz val="14"/>
        <color rgb="FFFF0000"/>
        <rFont val="游ゴシック"/>
        <family val="3"/>
        <charset val="128"/>
      </rPr>
      <t>黄色ブドウ球菌</t>
    </r>
    <r>
      <rPr>
        <b/>
        <sz val="14"/>
        <rFont val="游ゴシック"/>
        <family val="3"/>
        <charset val="128"/>
      </rPr>
      <t>が検出されたことから、この店が提供した弁当を原因とする食中毒と断定しました。 そして食品衛生法に基づき、３１日から再発防止措置がとられるまでの間、この飲食店を営業禁止処分としました。　 提供された弁当の主なメニューは、卵焼き、丸ハムバター焼き、金時豆煮、グリーンリーフ、スパゲッティなどで、飛騨保健所は原因究明のため、従業員の検便や調理場などの検査を行っています。</t>
    </r>
    <phoneticPr fontId="15"/>
  </si>
  <si>
    <t>https://news.yahoo.co.jp/articles/e46b2591e54b33f6b188f28ce16201a2714c76db</t>
    <phoneticPr fontId="15"/>
  </si>
  <si>
    <t>https://www.fnn.jp/articles/-/752041</t>
    <phoneticPr fontId="15"/>
  </si>
  <si>
    <t>鹿屋市で飲食店の弁当食べた２０人が集団食中毒　黄色ブドウ球菌検出・鹿児島</t>
    <phoneticPr fontId="15"/>
  </si>
  <si>
    <t>鹿児島県</t>
    <rPh sb="0" eb="4">
      <t>カゴシマケン</t>
    </rPh>
    <phoneticPr fontId="15"/>
  </si>
  <si>
    <t>鹿児島テレビ</t>
    <rPh sb="0" eb="3">
      <t>カゴシマ</t>
    </rPh>
    <phoneticPr fontId="15"/>
  </si>
  <si>
    <t>鹿屋市の飲食店で黄色ブドウ球菌による食中毒が発生し、２０人が嘔吐や下痢などの症状を訴えました。県は３１日からの２日間、この飲食店に業務停止命令を出しました。県によりますと鹿屋市の飲食店「永浜食品」で今月２４日に調理・提供された弁当を食べた１０２人のうち２０人に嘔吐や下痢などの症状があるということです。患者の便から黄色ブドウ球菌が検出されたことや、患者が共通して食べた食事がこの弁当だけだったため鹿屋保健所はこの弁当が原因の食中毒と断定しました。２０人は全員快方に向かっているということです。この飲食店は２８日から営業を自粛していますが、県は３１日からの２日間、業務停止命令を出しました。</t>
    <phoneticPr fontId="15"/>
  </si>
  <si>
    <t>食中毒の発生について(アニサキス)</t>
    <phoneticPr fontId="15"/>
  </si>
  <si>
    <t>宮城県</t>
    <rPh sb="0" eb="3">
      <t>ミヤギケン</t>
    </rPh>
    <phoneticPr fontId="15"/>
  </si>
  <si>
    <t>令和６年８月２９日（木）午後１時３０分頃、石巻市内の「イオン石巻店」から石巻保健所に対し、「店舗で刺身を購入した客の胃から、アニサキスが摘出された。」旨の通報があった。
同保健所が調査したところ、当該患者は、８月２７日（火）に「イオン石巻店」の鮮魚コーナーで購入した刺身（イワシ）を、午後７時頃喫食し、翌日２８日（水）午前１時頃から腹痛、悪寒を呈していたことが判明した。
同保健所は、医療機関で患者からアニサキスが摘出され、診察した医師から食中毒患者届出票が提出されたこと、患者の症状及び潜伏期間が胃アニサキス症のそれと矛盾しないこと、原因と考えられる食品が当該店舗で購入した刺身（イワシ）のみであることから、この刺身（イワシ）を原因とする食中毒と断定した。なお、患者は快方に向かっている。</t>
    <phoneticPr fontId="15"/>
  </si>
  <si>
    <t>石巻保健所</t>
    <rPh sb="0" eb="2">
      <t>イシノマキ</t>
    </rPh>
    <rPh sb="2" eb="5">
      <t>ホケンジョ</t>
    </rPh>
    <phoneticPr fontId="15"/>
  </si>
  <si>
    <t>https://www.pref.miyagi.jp/documents/53905/20240829press.pdf</t>
    <phoneticPr fontId="15"/>
  </si>
  <si>
    <t>食中毒…児童ら嘔吐、そぼろ丼の弁当食べて異変　児童は7～8歳、黄色ブドウ球菌を検出　調理した飲食店、営業停止に　冷凍保存しておいた弁当にも菌が</t>
    <phoneticPr fontId="15"/>
  </si>
  <si>
    <t>埼玉県は26日、坂戸市芦山町の飲食店「食べものや　大きなかぶ」のそぼろ丼弁当を食べた社会福祉施設の児童4人が黄色ブドウ球菌による食中毒被害を受けたと発表した。坂戸保健所は店を28日まで3日間の営業停止処分にした。　県食品安全課によると、20日正午に同店で調理された弁当を19人が食べ、7～8歳の児童4人が嘔吐（おうと）した。通報を受けて同保健所が調査し、患者2人の便および同施設で冷凍保管していた弁当から黄色ブドウ球菌が検出された。患者はいずれも軽症で、全員が快方に向かっているという。</t>
    <phoneticPr fontId="15"/>
  </si>
  <si>
    <t>https://nordot.app/1201336095706890274?c=113147194022725109</t>
    <phoneticPr fontId="15"/>
  </si>
  <si>
    <t>埼玉県</t>
    <rPh sb="0" eb="3">
      <t>サイタマケン</t>
    </rPh>
    <phoneticPr fontId="15"/>
  </si>
  <si>
    <t>埼玉新聞</t>
    <rPh sb="0" eb="4">
      <t>サイタマシンブン</t>
    </rPh>
    <phoneticPr fontId="15"/>
  </si>
  <si>
    <t>ささみユッケや胸肉たたき…鶏肉のコース料理食べた2人が食中毒　福井県内の飲食店、下痢や発熱の症状</t>
    <phoneticPr fontId="15"/>
  </si>
  <si>
    <t>福井県の福井市保健所は８月２６日、市内の飲食店が調理、提供した料理を食べた県内の４０代２人が下痢や発熱などの症状を訴え、食中毒と断定したと発表した。２人の便から食中毒の原因となる細菌カンピロバクターが検出された。ともに入院しておらず、症状は回復に向かっている。
　市は食品衛生法に基づき、同店を２６、２７日の２日間営業停止処分とした。同店は２０日から営業を自粛している。⇒福井県内の飲食店で食事した21人食中毒、下痢や嘔吐の症状　市保健所によると、２人は１５日午後６時ごろ、６人グループで同店を利用し、ささみユッケや胸肉たたきなど鶏肉のコース料理を食べた。１７日正午ごろから１８日正午ごろにかけて症状が出て、それぞれ越前町内の医療機関を受診した。</t>
    <phoneticPr fontId="15"/>
  </si>
  <si>
    <t>福井県</t>
    <rPh sb="0" eb="3">
      <t>フクイケン</t>
    </rPh>
    <phoneticPr fontId="15"/>
  </si>
  <si>
    <t>福井新聞</t>
    <rPh sb="0" eb="4">
      <t>フクイシンブン</t>
    </rPh>
    <phoneticPr fontId="15"/>
  </si>
  <si>
    <t>https://www.fukuishimbun.co.jp/articles/-/2115874</t>
    <phoneticPr fontId="15"/>
  </si>
  <si>
    <t>下関の飲食店で食中毒発生　／山口</t>
    <phoneticPr fontId="15"/>
  </si>
  <si>
    <t>山口県</t>
    <rPh sb="0" eb="3">
      <t>ヤマグチケン</t>
    </rPh>
    <phoneticPr fontId="15"/>
  </si>
  <si>
    <t>街日新聞</t>
    <rPh sb="0" eb="4">
      <t>マチニチシンブン</t>
    </rPh>
    <phoneticPr fontId="15"/>
  </si>
  <si>
    <t xml:space="preserve">　下関保健所は26日、下関市上新地町の「大衆酒場　串ぼん」で料理を食べた8人が腹痛などの症状を発症したと発表した。全員快方に向かっている。同保健所は26日から3日間、同店を営業停止処分とした。保健所によると、8人は男性3人、女性5人のグループで、12日に鶏刺し、焼き鳥、唐揚げなどを食べた後、下痢や腹…
</t>
    <phoneticPr fontId="15"/>
  </si>
  <si>
    <t>https://mainichi.jp/articles/20240827/ddl/k35/040/291000c</t>
    <phoneticPr fontId="15"/>
  </si>
  <si>
    <t>横浜市の中学校給食、西部４区の委託業者決まる　親会社は食中毒で内定取り消し、アレルギー記載ミス</t>
    <phoneticPr fontId="15"/>
  </si>
  <si>
    <t>神奈川県</t>
    <rPh sb="0" eb="4">
      <t>カナガワケン</t>
    </rPh>
    <phoneticPr fontId="15"/>
  </si>
  <si>
    <t>　横浜市が２０２６年度の開始を目指すデリバリー方式での中学校全員給食を巡り、市は２６日、未定だった市西部４区の調理・配送業者をハーベストネクスト（同市保土ケ谷区）に内定したと発表した。これにより市内全域の給食業者が出そろったが、同社の親会社は別の事業でアレルギー品目の記載ミスを起こし、市から処分を受けたばかりとあって、「食の安全」への姿勢が厳しく問われそうだ。
　市教育委員会によると、ネクスト社は２６～３０年度の５年間、旭、泉、瀬谷の３区全域と緑区の一部の２６校に提供するランチボックスの調理・配送業務を担当。綾瀬市の既存工場で１日に約１万４千食を製造する。市は２４年度中に同社と委託契約を結ぶ方針という。
　このエリアの委託先は昨年１２月に一度、親会社のハーベストに内定した経緯がある。しかし同月、同社が食事を提供する都内の高齢者施設で集団食中毒が発生。市は事業の発注対象から外す指名停止措置を講じ、内定を取り消した。市は半年後の今年５月に再公募を開始。ハーベストも参加可能だったが、代わって手を挙げたのが完全子会社のネクスト社で、他に応募者はいなかったという。</t>
    <phoneticPr fontId="15"/>
  </si>
  <si>
    <t>神奈川新聞</t>
    <rPh sb="0" eb="5">
      <t>カナガワシンブン</t>
    </rPh>
    <phoneticPr fontId="15"/>
  </si>
  <si>
    <t>https://news.yahoo.co.jp/articles/0f71580b57da14c39cba0b20b96320b685469efc</t>
    <phoneticPr fontId="15"/>
  </si>
  <si>
    <t>日本大学松戸歯学部で集団食中毒か　焼肉定食を食べた男女10人搬送</t>
    <phoneticPr fontId="15"/>
  </si>
  <si>
    <t>きょう午後4時半ごろ、千葉県松戸市の日本大学松戸歯学部で、「焼肉定食を食べた3人が腹痛や嘔吐の症状がある」と大学から119番通報がありました。消防によりますと、焼肉定食を食べたとみられる22歳から36歳の男女10人が腹痛や嘔吐などの症状を訴え、病院に搬送されたということです。搬送時に全員意識はあったということです。消防は原因について調べています。</t>
    <phoneticPr fontId="15"/>
  </si>
  <si>
    <t>https://news.goo.ne.jp/article/tbs/nation/tbs-1382017.html</t>
    <phoneticPr fontId="15"/>
  </si>
  <si>
    <t>千葉県</t>
    <rPh sb="0" eb="3">
      <t>チバケン</t>
    </rPh>
    <phoneticPr fontId="15"/>
  </si>
  <si>
    <t>TBSニュース</t>
    <phoneticPr fontId="15"/>
  </si>
  <si>
    <t>寄生虫・アニサキスへの注意呼びかけ…調査でマサバに平均１３匹、７０匹以上確認も</t>
    <phoneticPr fontId="15"/>
  </si>
  <si>
    <t>鳥取市は、激しい腹痛などを引き起こす寄生虫アニサキスの食中毒への注意を呼びかける動画を作成し、ユーチューブで公開している。市保健所職員らが実際に魚をさばいてアニサキスを確認。十分な加熱や冷凍が有効なことを紹介する。
鳥取市役所
　アニサキスはサバやアジ、サケやイカなどの魚介類に寄生する。動画では山陰沖でとれたマサバを使って検証。魚の内臓などを調べたところ、そのほとんどで２、３センチの白い糸のようなアニサキスが発見された。数は魚１匹あたり平均１３匹で、中には７０匹以上が確認されたケースもあった。「酢が効く」などのうわさについても調べた。アニサキスをワサビ、酢、塩水などに一定時間つけても効果はなかった。一方、マイナス２０度で２４時間以上冷凍したり、７０度以上で加熱したりした場合は、アニサキスが完全に動かなくなった。鳥取市保健所が作成したアニサキス食中毒予防を呼びかける動画
　鳥取県内ではアニサキスによる食中毒件数が今年に入り、既に５件にのぼる。市生活安全課の担当者は「生で食べる時は新鮮な魚を選び、すぐに内臓を取って目視でも確認してほしい」と話す。</t>
    <phoneticPr fontId="15"/>
  </si>
  <si>
    <t>https://www.yomiuri.co.jp/local/kansai/news/20240824-OYO1T50021/</t>
    <phoneticPr fontId="15"/>
  </si>
  <si>
    <t>鳥取県</t>
    <rPh sb="0" eb="3">
      <t>トットリケン</t>
    </rPh>
    <phoneticPr fontId="15"/>
  </si>
  <si>
    <t>讀賣新聞</t>
    <rPh sb="0" eb="4">
      <t>ヨミウリシンブン</t>
    </rPh>
    <phoneticPr fontId="15"/>
  </si>
  <si>
    <t>　</t>
    <phoneticPr fontId="15"/>
  </si>
  <si>
    <t>工場飯で集団食中毒発生、150人以上が病院に搬送</t>
    <phoneticPr fontId="15"/>
  </si>
  <si>
    <t>ベトナム</t>
    <phoneticPr fontId="15"/>
  </si>
  <si>
    <t>8月28日、フート省タントゥイ郡にあるサンライズ・アパレル・ベトナム社での昼食後、150人以上の労働者が食中毒の疑いで病院に搬送された。同日18時30分時点で152人が経過観察を受けており、そのうち6人は腹痛、嘔吐、全身の蕁麻疹、軽度の呼吸困難などのアナフィラキシーショック2度の症状を呈し、146人は軽度の腹痛や吐き気を訴えている。問題の昼食は、ベトチー市のある会社が提供したもので、825食分の定食には、煮魚、茹でキャベツ、肉入り豆腐のソース煮、白ご飯が含まれていた。食事後、頭痛、吐き気、腹痛、下痢などの症状を訴える労働者が続出し、直ちに付近の医療機関で検査を受けた。事件発生後、フート省保健局とタントゥイ郡の指導者たちは、食中毒が疑われる労働者たちを見舞い、治療に当たる医療スタッフへの指示を行った。
現在、関係当局は食事のサンプルを採取し、原因究明のための検査を進めている。</t>
    <phoneticPr fontId="15"/>
  </si>
  <si>
    <t>ベトナムニュース</t>
    <phoneticPr fontId="15"/>
  </si>
  <si>
    <t>https://poste-vn.com/news/2024-09-02-18091</t>
    <phoneticPr fontId="15"/>
  </si>
  <si>
    <t>レジオネラ菌検出の市営プールで利用者1人が発熱や肺炎で入院…体調不良の申し出69件、プールとジャグジーから基準の4〜8倍の菌検出</t>
    <phoneticPr fontId="15"/>
  </si>
  <si>
    <t>レジオネラ菌が検出された上田市の市営プールで、利用者1人が入院していたことがわかりました。
県の上田保健所によりますと、8月21日、市営プールの「アクアプラザ上田」を利用した1人が発熱や肺炎のため入院し、レジオネラ症と診断されました。その後の保健所の検査で、波ができるプールで国の基準値の8倍、ジャグジーで基準値の4倍のレジオネラ菌が検出されました。市によりますと、プールの利用後に体調不良になったなどの申し出が、30日までに69件寄せられています。レジオネラ菌と体調不良との因果関係はわかっていませんが、施設では菌が出たプールとジャグジーの利用を停止し、清掃や消毒を行いました。再開には、水質検査などで1週間程度はかかる見通しで、市は過去2週間以内にプールを利用し体調不良があった人は、アクアプラザ上田に連絡してほしいとしています。</t>
    <phoneticPr fontId="15"/>
  </si>
  <si>
    <t>https://news.goo.ne.jp/article/sbc21/region/sbc21-1394561.html</t>
    <phoneticPr fontId="15"/>
  </si>
  <si>
    <t>長野県</t>
    <rPh sb="0" eb="3">
      <t>ナガノケン</t>
    </rPh>
    <phoneticPr fontId="15"/>
  </si>
  <si>
    <t>信越放送</t>
    <rPh sb="0" eb="4">
      <t>シンエツホウソウ</t>
    </rPh>
    <phoneticPr fontId="15"/>
  </si>
  <si>
    <t xml:space="preserve">★来月の秋夕を控えて食品·外食業界で消費者価格の引き上げが相次いでいる。カレーとケチャップ ... mk.co.kr </t>
  </si>
  <si>
    <t>★中国がEU産乳製品に対する反補助金調査を開始(中国、EU) ｜ ビジネス短信 ―ジェトロ</t>
  </si>
  <si>
    <t>★スウェーデンで高まる日本産食品需要と「オマカセ」レストランの評価 ｜ 地域・分析レポート -  - ジェトロ</t>
  </si>
  <si>
    <t>https://www.jetro.go.jp/biz/areareports/2024/18866e3983110207.html</t>
  </si>
  <si>
    <r>
      <t>★シンガポール、ついに昆虫食を解禁 ｜ "Japan In-depth"［ジャパン</t>
    </r>
    <r>
      <rPr>
        <b/>
        <sz val="18"/>
        <rFont val="ＭＳ Ｐゴシック"/>
        <family val="3"/>
        <charset val="128"/>
      </rPr>
      <t>・</t>
    </r>
    <r>
      <rPr>
        <b/>
        <sz val="18"/>
        <rFont val="Microsoft YaHei"/>
        <family val="3"/>
        <charset val="134"/>
      </rPr>
      <t>インデプス］</t>
    </r>
  </si>
  <si>
    <t xml:space="preserve">★「シャワーを出しっぱなしに」「客室を変更」…韓国のホテル火災の生存者たち - Yahoo!ニュース </t>
  </si>
  <si>
    <t xml:space="preserve">★中国酒「白酒（バイジウ）」業界にタイプによる明暗、若年層の「回帰現象」も - ニフティニュース </t>
  </si>
  <si>
    <t xml:space="preserve">★配達ピザが最近、外食物価の高止まりの中で再び注目されている。 COVID-19パンデミック期間 　mk.co.kr </t>
  </si>
  <si>
    <t>★一部加工食品で塩分と飽和脂肪酸の含有量表示を義務化へ、国民の健康対策で(シンガポール) ｜ ビジネス短信 ジェトロ</t>
  </si>
  <si>
    <t>★英政府、包装の拡大生産者責任に関する料金例を公表(英国) ｜ ビジネス短信  - ジェトロ</t>
  </si>
  <si>
    <t>https://www.jetro.go.jp/biznews/2024/08/c46584d9449a6768.html</t>
    <phoneticPr fontId="84"/>
  </si>
  <si>
    <t>英国環境・食料・農村地域省（DEFRA）は8月15日、包装の拡大生産者責任（Extended Producer Responsibility for packaging：「EPR」、2022年12月6日記事参照）の初年度の基本料金例外部サイトへ、新しいウィンドウで開きますを公表した。EPRの対象生産者（注1、2）に対する包装廃棄物に関するデータの報告義務は2023年から開始しているが、大規模生産者（注3）に課す廃棄物処理費用の負担は1年延期しており、2024年のデータに基づいて2025年から費用負担が始まることとなっている。
DEFRAは今回、発生する費用を明確にしてほしいという業界の要求に応えて、初年度（2025/2026年）の基本料金例を8つの包装区分ごとに示した（添付資料表参照）。現時点で入手可能なデータに基づく最初の見積もりで、参考用の暫定値のため、データをさらに検討・評価して9月に基本料金例のより精緻な数値を公表する予定としている。また、前年の報告データに基づいて計算されるため、実際に請求される初年度の料金単価がわかるのは、データ報告期限の2025年4月1日以降としている。
8月15日に公表された基本料金例（中位推定）に当てはめると、500ミリリットルのペットボトル1本（約25グラム）で約1.3ペンス（約2.5円、1ポンド＝100ペンス＝約190円）、750ミリリットルのワインボトル1本（約500グラム）で約13ペンスの費用負担が発生することになる。
ジェトロが複数の在英日系食品メーカーにヒアリングしたところ、年間で数万ポンドから数百万ポンドの追加費用が発生すると見積もっていた。1商品が数ポンド程度の単価の低い食料品では影響が大きく、値上げも検討せざるを得ないとの声も聞かれた。食品業界誌「The Grocer」の8月20日の報道では、ガラスのEPR費用について、ガラス業界から苦情が殺到しており、DEFRAが計算方法を再検討する可能性を報じている。</t>
    <phoneticPr fontId="84"/>
  </si>
  <si>
    <t>https://www.jetro.go.jp/biznews/2024/08/b462e391b9fff3d6.html</t>
    <phoneticPr fontId="84"/>
  </si>
  <si>
    <t>シンガポール保健省は8月22日、一部加工食品に含むナトリウムと飽和脂肪酸の含有量について、砂糖と同様の栄養分表示（Nutri-Grade）を義務化する方針を発表した。栄養分表示の義務の対象を拡大することで、糖尿病や高血圧などの慢性疾患の予防を強化する。表示義務の詳細については、業界関係者から意見を収集した上で後日発表する予定だ。同省によると、栄養分表示が義務付けられるのは、小売店で販売される加工食品の中でもナトリウムと飽和脂肪酸の含有量が高い、（1）包装済み食塩、（2）ソース、（3）調味料、（4）インスタント麺、（5）食用油の5種類となる。同省は栄養分表示により、消費者がより健康的な食品を選べるよう支援するとともに、産業の再編や広告の影響軽減をはかりたい考えだ。
同国では現在、小売店や自動販売機、飲食店などで販売される甘味飲料について、糖分と飽和脂肪酸の含有量を示した栄養分表示を義務付けている。表示は、糖分が100ミリリットル当たり1グラム以下（飽和脂肪酸同0.7グラム）と最も少ない「A」から、糖分が同10グラム以上（飽和脂肪酸同2.8グラム以上）と最も多い「D」まで、4段階のグレードに分けている（注）。CとDは表示が義務付けられ、AとBについては表示が任意となる。また、D表示の飲料の広告は禁止されている。
オン・イエクン保健相は2023年9月、塩分摂取抑制に向けた規制の導入を検討すると言及していた（2024年1月10日記事参照）。保健省によると、同国民の1人当たりのナトリウムの摂取量は、1日当たりの推奨上限（2,000ミリグラム）を超える3,620ミリグラムだ。保健省と同省管轄下にある健康促進庁（HPB）は2024年4～5月、食品関連の企業の代表者80人以上と、ナトリウムと飽和脂肪酸の摂取抑制に向けた新たな規制について話し合いを行った。同省とHPBは既存の糖分の栄養分表示義務制度の大枠を維持した上で、具体的な導入方法など詳細を業界関係者との意見を踏まえて決定する方針だ。
（注）糖分・飽和脂肪酸の含有量を示した栄養分表示の詳細は政府の健康情報サイト「ヘルスハブ外部サイトへ、新しいウィンドウで開きます」を参照。</t>
    <phoneticPr fontId="84"/>
  </si>
  <si>
    <t>https://www.jetro.go.jp/biznews/2024/08/68a3fa43a0e4c297.html</t>
    <phoneticPr fontId="84"/>
  </si>
  <si>
    <t>★中国食品添加物使用標準（GB2760-2024）が2025年2月8日から施行(中国) ｜ ビジネス短信  ジェトロ</t>
    <phoneticPr fontId="84"/>
  </si>
  <si>
    <t>中国国家衛生健康委員会および国家市場監督管理総局は2024年2月8日、食品添加物使用標準（GB2760-2024）外部サイトへ、新しいウィンドウで開きますを公布した。2025年2月8日から施行する。現在有効である同標準（GB2760-2014）が公布されて10年ぶりの改定となる。これを踏まえてジェトロは、同標準の仮訳PDFファイル(2.3MB)を公表した。同委員会ならびに同局による解説資料によると、改定の主なポイントは次のとおり。
　GB2760-2014の施行から、国家衛生健康委員会2023年第5号公告の公布（2023年7月24日）までの間で、同委員会が公告を通じて新たに使用を認めた食品添加物の品目と使用規定を追加した。2015年施行の「食品安全法」に基づき、食品添加物の定義に栄養強化剤を含む内容を追加した。附属書Aに定める食品添加物の使用規定を変更した。例えば、従前の表A.3の内容を表A.1と表A.2に記載し、従前の表A.2を表A.1に統合(注)。また、食品添加物の安全性と製造工程上の必要性に関する最新の評価結果に基づき、一部食品添加物の品目や使用規定を改正した。附属書Bの食品香料と食用エッセンスの使用規定を変更した。食品香料の乱用を防止するため、B.1.4において、例えば安息香酸、シンナムアルデヒド、ガラナ抽出物、二酢酸ナトリウム、コハク酸二ナトリウム、リン酸三カルシウム、アミノ酸類など、別の食品添加物の機能または別の食品用途を持つ食品香料を使用するときの要求事項をさらに明確化した。
附属書Cの食品工業用加工助剤（以下、加工助剤）の使用規定を変更した。例えば鉱物油を削除し、その使用規定をホワイトミネラルオイルと統合させるなど、一部の加工助剤の品目を削除した。また、食品添加物の安全性と製造工程上の必要性に関する最新の評価結果に基づき、業界における実際の使用状況も踏まえ、一部の加工助剤の品目や使用規定を改正した。
附属書Dの食品添加物の機能分類を変更した。具体的には、栄養強化剤の番号と定義を追加し、食品香料の定義を変更した。
附属書Eの食品分類システムを変更した。また、変更後の食品分類に基づき、食品添加物の使用規定を調整した。
（注）従前（GB2760-2014）では、表A.1「使用が認められる食品添加物の品目、使用範囲および最大使用量または残留量」を記載しており、この点は新標準（GB2760-2024）でも変わらない。しかし、表A.2に「各種食品中、製造工程上の必要性から適量を使用できる食品添加物のリスト」、表A.3に「製造工程上の必要性から適量を使用する食品添加物において例外とされる食品類別リスト」が掲載されていた。新標準では、表A.1「使用が認められる食品添加物の品目、使用範囲および最大使用量または残留量」、表A.2「表A.1において例外とされた食品番号に該当する食品の種類」の2分類としたうえで、食品添加物の使用規定を定めている。</t>
    <phoneticPr fontId="84"/>
  </si>
  <si>
    <t>https://www.mk.co.kr/jp/business/11100860</t>
    <phoneticPr fontId="84"/>
  </si>
  <si>
    <t>配達ピザが最近、外食物価の高止まりの中で再び注目されている。 COVID-19パンデミック期間、配達ピザ業者等は多様な配達食べ物登場と家庭簡便食(HMR)ピザ成長に押されたが、最近になって「コスパ」食事でピザを探す消費者が再び増え反騰に成功した。25日、食品業界によると、昨年ドミノピザを運営するチョンオDPKは営業利益が348%増えた51億ウォンを記録した。 外食業界が景気低迷の局面で全般的に寒波を迎えた中で、チョンオDPKは売上も前年対比1.1%増え、2095億ウォンに達した。 韓国パパジョーンズは売上が同じ期間に385億ウォンから681億ウォンに2倍近く増えドミノピザ、ピザハットと共に「ピザビッグ3」に上がった。 食品業界関係者は「ドミノピザとパパジョーンズは全て配達を中心にするという共通点がある」とし「高物価·高金利にともなう不況が長くなり配達ピザで『心強い一食』を探す消費者が増えている」と伝えた。最近2~3年間、外食物価は原材料、人件費、配達プラットフォーム手数料などの負担に急騰した。 配達費を含めれば大多数の外食店の1人前の飲食価格も1万5000ウォン~2万ウォン水準だ。 ミールキットなどHMR価格も手強い水準に上昇した。 反面、配達ピザは通信·カード会社割引などを適用されれば配達費を含めてもラージサイズ基準で3万ウォン内外で購入し2~3人が食べることができる。
　実際、市場調査会社のユーロモニターによると、国内フランチャイズピザ市場の規模は2019年1兆3621億ウォンだったが、2022年1兆8195億ウォンに増えた。 ピザ業界1位のドミノピザの売上が上昇したことを勘案すれば、昨年のピザ市場は2兆ウォンに肉迫し、今年は2兆ウォンを越えるものと展望される。このようにピザ業界が反騰に成功する背景には、韓国式に再解釈したいわゆる「コリアオンリー」メニューが力を発揮しているという分析が出てきた。 実際、ほとんどの韓国で作られたピザは、アメリカやヨーロッパのピザとは異なり、様々なトッピングをしっかりとのせて「一食の食事」として十分だ。 最も代表的なメニューがジャガイモを活用したピザだ。 一般的にビールのつまみとして活用される「ウェッジポテト」をピザのトッピングとしてのせる国は韓国が唯一だ。 ドミノピザが1999年に披露した「ポテトピザ」の場合、毎年150万枚ずつ売れている人気のステディーセラーだ。</t>
    <phoneticPr fontId="84"/>
  </si>
  <si>
    <t>https://news.nifty.com/article/world/china/12181-3321775/</t>
    <phoneticPr fontId="84"/>
  </si>
  <si>
    <r>
      <t xml:space="preserve">中国の「白酒（バイジウ）」とは、伝統的な蒸留酒のことだ。日本で中国酒と言えば紹興酒が有名だ。紹興酒は「黄酒（ホワンジウ）」と呼ばれる醸造酒の一種で、黄酒が愛飲される地域は上海市、浙江省、江蘇省などの比較的狭い範囲だ。一方、全国規模で飲まれているのは白酒だ。従って白酒業界の現状を知れば、中国の伝統酒産業の状況をほぼ知ることができるし、酒文化、あるいは中国社会全体における伝統と新たな要素のせめぎ合いも見えて来る。本稿は、上海に拠点を置いて市場分析や総合コンサルティングを営む上海嘉世営銷諮詢有限公司（MCR）による「2024白酒業界簡易分析リポート」の主要部分に、一部で日本人読者向けの情報を追加するなどで再構成したものだ。全体として低調だが価格帯により違いも現在の業界を取り巻く環境としては、2022年末に感染症対策が大幅緩和され、23年には宴会需要が引き続き伸びたが、高級酒を用いる接待や贈答などによるビジネス需要は依然として回復過程にある。さらに詳しく論じるならば、23年上半期には需要に勢いが出たが、5月に入ると需要の伸びについて悲観的な見方が急速に広がった。同年10月の経済刺激策も需要を本格的に伸ばすことができず、全体として低調だった。場面別の現状は次の通り。
</t>
    </r>
    <r>
      <rPr>
        <b/>
        <sz val="11"/>
        <rFont val="游ゴシック"/>
        <family val="3"/>
        <charset val="128"/>
      </rPr>
      <t>1）不況が進行したことで、ビジネス消費が低迷した。「震源地」となった業界は不動産業界で、川下川上分野にも影響が波及した。医療、教育、金融なども影響を受けた。
2）宴席関連の需要は依然として高く、構造的にも上向きだ。追い風を受けたブランドとしては、剣南春、古井貢酒、郎酒などがある。
3）多くの地域で、300元（約6000円）以下の酒が多く選ばれるようになった。ただし安徽省や江蘇省など、比較的高級な白酒が好まれる地域もある。23年の白酒の卸売価格では、200－300元（約4050－6080円）の中級酒や、300－400元（約6080－8100円）の下位クラス準高級酒は、結婚式や誕生日、卒業祝いなどの宴席需要が引き続き好調であったことで卸売価格が回復し始め、23年の下半期には堅調な推移を示した。
　</t>
    </r>
    <r>
      <rPr>
        <b/>
        <sz val="13"/>
        <rFont val="游ゴシック"/>
        <family val="3"/>
        <charset val="128"/>
      </rPr>
      <t>一方で、500－600元（約1万100－1万2200円）の上位クラス準高級酒や800－1000元（約1万6200－2万300円）の高級酒は3月以降に価格が下落し、年間を通じて低迷した。2000元（約4万500円）以上の超高級酒は、3－4月や6－7月の閑散期、さらに主要な祝日前は卸売価格が目立って下落したが、年間を通しては比較的安定した動きを見せた。不調だった中小メーカーの中にも「特色化」で成功した事例　　白酒業界の23年第1－3四半期の売上高は前年同期比16.12％増の3076億4600万元（約6兆2300億円）で、うち第3四半期の売上高は前年同期比15.32％増の945億4000万元（約1兆9200億円）だった。酒のランク別では、23年第1－3四半期の売上高の増加率は、地域を代表する最高級酒を製造する企業が19.53％と最も大きく、高級酒メーカーでは17.00％増、準高級酒メーカーは10.89％増、それより低いランクの酒を製造するメーカーは7.60％増だった。中小の白酒メーカーの多くは苦戦したわけだが、「特色化改革」により、「小さくても素晴らしい酒造会社」に脱皮しつつあるケースもある。例えば古貝春、古貝元、国蘊の3ブランドを有する山東省に本社を置く古貝春集団は、文化面の特色を強調し、消費者に「没入型体験」を提供したことが奏功して、23年の白酒売上高で前年比16.03%増を達成した。</t>
    </r>
    <phoneticPr fontId="84"/>
  </si>
  <si>
    <t xml:space="preserve">https://news.yahoo.co.jp/articles/1dc93a7231da1e1069d71a7521707a220b996fef                            </t>
    <phoneticPr fontId="84"/>
  </si>
  <si>
    <t>「看護学科の学生なので、一酸化炭素が水に溶けるということを知っていて…シャワーを出しっぱなしにして、頭をしっかりと下げていました」
　死者7人を含む19人の死傷者を出した22日の富川（プチョン）のホテル火災で、発生時に発火地点の7階（806号）にいたAさん（23）は奇跡的に救助された。Aさんは「寝ていて起きたら、消防ベルが鳴った。3～4回待ったが、まだ鳴り続けているので出てみると、煙が廊下に充満していた」と語った。
　Aさんはフロントからの電話による指示でトイレに移動し、シャワーを出しっぱなしにして頭を下げていた。「コンコン」という音がしたが、煙を防ぐためにドアの隙間を塞いでおいたせいでドアが開けられず、浴室に戻ったところで気絶した。Aさんは幸い、806号にいることを通報してくれた母親のおかげで救助された。出火元の810号に泊まるところだったBさんは、「エアコンからパチパチという音がして焦げ臭い匂いがする」ということで客室を変更してもらったおかげで助かった。Bさんはこの日、火災が起きる直前に810号室を割り当てられたが、部屋に入ったら焦げた匂いがしたとの理由で、1階のフロントに下りて客室を変えてほしいと言った。
　これに対しホテル側は、Bさんの部屋を別の客室に変更した。消防当局は、その後、ホテルの職員が810号の焦げ臭い匂いの原因を確認するために上がる途中に、煙が急速に拡散したとみている。Bさんは1階のフロントに下りたおかげで、初期に火災を免れたとみられる。消防当局は、Bさんが810号に入ってすぐに出てきて客室変更を要求したということに注目している。Bさんが部屋にいた時間が極めて短いことを考慮すると、空き室状態の時からそもそも火災の兆しがあったことになるからだ。消防当局はこのような根拠にもとづき、電気的要因による火災の可能性が高いとみて調査を進めている。同ホテルは近所の病院を訪れる「医療観光客」が多いことで知られるが、外国人の犠牲者はいなかった。カザフスタン国籍の4人の宿泊客が同ホテルに泊まっていたが、6階以下に宿泊していたため難を免れたという。また22日夜にはカザフスタンから入国した18人の医療観光客が宿泊する予定だったが、火災前に到着しなかったため難を免れた。</t>
    <phoneticPr fontId="84"/>
  </si>
  <si>
    <t>https://japan-indepth.jp/?p=84036</t>
    <phoneticPr fontId="84"/>
  </si>
  <si>
    <t>・FAOとオランダの大学の調査によると、全世界でヒトは1,990種を超える昆虫類を食べている。
・昆虫食につい
・栄養面でも食用昆虫類の可能性は低くはないようだ。
　タイのバンコクで、人気どころの一つは屋台街。屋台では好きな食べ物を選んで食べられる手軽さがあり、様々な昆虫食も売られている。タイではレストランでも昆虫食を出すところもあり、いわば当たり前の食べ物といったところ。国連食糧農業機関（FAO）とオランダのヴァーヘニンゲン大の共同調査によると、全世界でヒトは1,990種を超える昆虫類を食べているという。昆虫食はタンパク質、良質の脂肪、カルシウム、鉄分、亜鉛が豊富だ。その昆虫食について、従来厳しい規制をしていたシンガポールが、この7月末についにヒトの食用や食用に飼育される動物向けに輸入解禁に踏み切った。昆虫食などへの投資のほか、都会型農業振興も図るなどと方針大転換の様相を呈している。
■　代替たんぱく源として注目
食料の約90%を輸入しているシンガポールは、食料自給率を2030年までに30％（栄養ベース）に引き上げる「30×30」目標を掲げている。昆虫食の解禁はその一環ともいえる。日本貿易振興機構（ジェトロ）シンガポールによると、シンガポール食品庁（SFA）は2022年12月に食用としての昆虫や動物飼料としての昆虫の輸入・販売を認める制度案に関する食品、畜産飼料関係者からの意見公募を締め切った。そして、「2023年中に解禁」と見られていたが発表が遅れていた。シンガポールが昆虫16種類の輸入解禁を発表したのはこの7月8日となった。食用や動物飼料として輸入する際、SFAへの業者登録、輸入する昆虫の海外加工施設の登録も必要となる。日本貿易振興会（ジェトロ）シンガポール事務所によると、地場企業のアルテメイト・ニュートリションがコオロギ由来のプロティンバー販売を計画している。信州大学発のスタートアップで、カイコ（蚕）由来の代替タンパク質食品生産を目指しているMorus（東京都品川区、代表取締役CEO 佐藤亮）はシンガポール法人を4月に設立している。</t>
    <phoneticPr fontId="84"/>
  </si>
  <si>
    <t>https://www.jetro.go.jp/biznews/2024/08/c2bbc4a2ed460eb2.html</t>
    <phoneticPr fontId="84"/>
  </si>
  <si>
    <t>中国商務部は8月21日、EUを原産地とする乳製品（注1）に対する反補助金調査を行うと発表外部サイトへ、新しいウィンドウで開きますした。調査は即日開始し、2025年8月21日までに終了する予定（注2）。調査対象期間は2023年4月1日から2024年3月31日、国内産業の損害調査対象期間は2020年1月1日から2024年3月31日となっている。中国の反補助金条例によると、輸入されている製品に補助金が適用され、中国内の産業に損害を与えていると判断された場合、反補助金税を課すなどの措置が取られる。
　同調査は7月29日に中国乳業協会と中国乳製品工業協会が申請したもの。申請を受けて商務部は、8月14日にEUと協議を行ったとしている。申請で対象とされている補助金は、EUの「共通農業政策（CAP）」によるもののほか、アイルランド、オーストリア、ベルギー、イタリア、クロアチア、フィンランド、ルーマニア、チェコが実施するものなど計20項目となっている。EUは6月に、2023年10月に開始した中国製バッテリー式電気自動車（BEV）に関する反補助金調査について、暫定的な相殺関税措置を関係者に事前開示（2024年6月14日記事参照）、7月に暫定的な相殺関税措置を発動し（2024年7月8日記事参照）、8月20日には相殺関税措置の最終案を関係者に開示している（2024年8月22日記事参照）。
EUの反補助金調査開始以降、中国は2024年1月にEU産ブランデーに対して、6月にはEU産の豚肉などに対して、アンチダンピング（AD）調査を開始（2024年6月20日記事参照）、7月にはEUの「外国補助金規則」に基づく中国企業への調査方法に対して、貿易投資障壁調査を開始した（2024年7月12日記事参照）。
商務部は8月22日の記者会見で、今回の反補助金調査はEUの相殺関税措置に対する報復ではないかとの質問に対し、「調査は中国内の産業界からの申請によるもので、申請を受けずに突如行われたEUの反補助金調査とは本質的に異なる」とし、WTO規則を順守したものとした。
（注1）食用に用いられるもので、HSコード04015000、04061000、04062000、04063000、04064000、04069000の品目が対象。
（注2）特殊な状況となった場合は、さらに6カ月の延長が可能としている。</t>
    <phoneticPr fontId="84"/>
  </si>
  <si>
    <t>https://www.mk.co.kr/jp/economy/11104326</t>
    <phoneticPr fontId="84"/>
  </si>
  <si>
    <t>来月の秋夕を控えて食品·外食業界で消費者価格の引き上げが相次いでいる。カレーとケチャップなど「家庭食」のための材料からバーガー、ドーナツ、コーヒーなど外食メニューまで上がり、食べ物の物価負担が拡大した。 名節には消費者支出が増えるだけに体感負担はさらに大きい展望だ。
29日、食品·外食業界によると、オットゥギは30日から大型マートで販売する製品価格を最大15%引き上げる。コショウ（50グラム）は4845ウォンから5560ウォンへと15%値上がりし、トマトケチャップ（300グラム）は1980ウォンから2100ウォンへと6%値上がりする。 コンビニで販売される3分カレー、3分牛肉カレー、ジャージャー麺の価格は現在2000ウォンから来月1日付で2200ウォンに10%引き上げられる。大象も来月1日からコンビニで販売するキムチ製品の価格を引き上げる。 終値味のキムチ50グラムは1000ウォンから1100ウォンに、80グラムの製品は1500ウォンから1600ウォンにそれぞれ10%、7%値上がりする。
毎日（メイル）乳業も今月から乳製品とカップコーヒー、ジュース類製品の出庫価格を最大11%引き上げた。 アーモンド飲料のアーモンドブリーズ製品群の価格は5-11%上昇し、カップコーヒー製品のバリスタルールは8-10%上昇した。
　J第一製糖も冷蔵家庭簡便食(HMR)「ヘッバンカップバン」製品のうち4種をリニューアルし価格を上げた。 白米のレトルトご飯を玄米レトルトご飯に変え、コンビニの販売価格を4800ウォンに600ウォン（14%）引き上げた。麹醇堂（ククスンダン）は、「百歳酒」を4年ぶりにリニューアルし、375ml基準の出庫価格を9%引き上げる。外食業界でも主要メニューの値上げが相次いでいる。
　ロッテGRSは8日、ロッテリアのバーガー類の価格を平均2%、デザート類など68品目の価格を平均3%引き上げた。 同日、クリスピークリームも製品メニューの価格を平均4%引き上げた。料理研究家のペク·ジョンウォン代表が率いる外食企業のザ·ボーンコリア傘下のブランドも価格を上げた。 バックボーイピザは13日、一部のピザメニューの価格を平均1000ウォンずつ引き上げ、「コスパ」で有名なバック喫茶店は23日、アイスティーとミスッカルの価格を10%以上引き上げた。
KFCとパパイスなど一部ブランドは配達アプリケーション(アプリ)手数料負担に加え、配達メニューの価格を売り場より高く策定する「二重価格制」を導入した。
このほか、ソウルの一部の冷麺店の代表メニューである平壌冷麺の価格は1万7000ウォンまで値上がりし、参鶏湯の価格は2万ウォン前後に上ることが分かった。</t>
    <phoneticPr fontId="84"/>
  </si>
  <si>
    <t>韓国</t>
    <rPh sb="0" eb="2">
      <t>カンコク</t>
    </rPh>
    <phoneticPr fontId="84"/>
  </si>
  <si>
    <t>中国</t>
    <rPh sb="0" eb="2">
      <t>チュウゴク</t>
    </rPh>
    <phoneticPr fontId="84"/>
  </si>
  <si>
    <t>シンガホール</t>
    <phoneticPr fontId="84"/>
  </si>
  <si>
    <t>韓国</t>
    <rPh sb="0" eb="2">
      <t>カンコクカンコク</t>
    </rPh>
    <phoneticPr fontId="84"/>
  </si>
  <si>
    <t>英国</t>
    <rPh sb="0" eb="2">
      <t>エイコク</t>
    </rPh>
    <phoneticPr fontId="84"/>
  </si>
  <si>
    <t>機能性表示食品制度　1日から健康被害情報の消費者庁などへの報告を義務化　小林製薬の「紅麹」めぐる問題受け</t>
    <phoneticPr fontId="84"/>
  </si>
  <si>
    <t>小林製薬の「紅麹」成分を含むサプリメントをめぐる問題を受けて、きょう（1日）から「機能性表示食品」の健康被害の情報について消費者庁などへの報告が義務付けられます。
この問題をめぐっては、小林製薬からの健康被害に関する報告がおよそ2か月遅れたことなどが指摘されたため、「機能性表示食品」の制度が見直されました。
きょうからは、「機能性表示食品」による健康被害が疑われると医師が診断した情報について、因果関係が不明だとしても、事業者には消費者庁や保健所に報告することが義務付けられます。
違反した場合は、「機能性表示」を行わないよう指示・命令することや、製造や販売、輸入などの営業行為を禁止することができるようになります。</t>
    <phoneticPr fontId="84"/>
  </si>
  <si>
    <t>https://news.nifty.com/article/domestic/society/12198-3342551/</t>
    <phoneticPr fontId="84"/>
  </si>
  <si>
    <t xml:space="preserve">「よくこんなものが……」 米不足でメルカリに米出品→疑問の声も 運営は“禁止出品物”に ... ねとらぼ - ITmedia </t>
    <phoneticPr fontId="84"/>
  </si>
  <si>
    <t xml:space="preserve">開封した米を袋に入れて販売するケースも
　2023年産の米をめぐっては、猛暑による流通量の減少やインバウンドの増加に伴う消費量の増加などを背景に、市場での在庫が減少。さらに、8月上旬に出された南海トラフ地震臨時情報や、8月下旬の台風10号を受けて「買いだめ」に走る消費者が相次ぎ、各地の小売店から米が消える状況になっています。8月29日、東京都内のスーパーを訪れると、米売り場からは米が消え、品不足のため商品がない状況を伝える張り紙が掲示されていました。そして、本来米が売られている棚で代わりに並べられていたのは、米を使ったカレーなどのレトルト食品でした。
小売店から米が消える一方、フリマサイトでは国産米が販売されているケースが目立ちます。「メルカリ」では、「農家直送」と書かれた米や、店頭で袋売りされているような米が販売され、8月精米の山形県産「つや姫」合計10キロ分が1万1500円程度で売り切れたというケースもありました。ただ、こうした商品の中にはサービスのルールに違反しているとみられる商品も含まれています。メルカリでは安全性や衛生面の観点から「開封済みの食品」「消費（賞味）期限および食品表示が確認できない食品」といった出品物の出品を禁止しています。しかし、メルカリでは、開封した米をフリーザーバッグなどの袋に入れた商品や、掲載されている写真だけでは消費（賞味）期限表示が確認できない商品などが販売され、売り切れているケースが複数みられます。
　　メルカリの広報担当者は8月28日、ねとらぼ編集部の取材に「出品物に関しましては、多様な価値観によるさまざまなご意見がある」としつつ、「（出品された商品が）禁止出品物に該当する場合には、商品の削除等の対応を行っている」と説明。一度開封した米を袋詰めの上で販売している米については、禁止出品物「開封済みの食品」に該当するとして、「確認次第然るべき対応を行っている」としました。
</t>
    <phoneticPr fontId="84"/>
  </si>
  <si>
    <t>https://nlab.itmedia.co.jp/nl/amp/2408/31/news073.html</t>
    <phoneticPr fontId="84"/>
  </si>
  <si>
    <t>https://www.kochinews.co.jp/article/detail/737307?e=531508&amp;n=1&amp;qrkydog_paris2024_page=PROFILE-1946432--------------------</t>
    <phoneticPr fontId="84"/>
  </si>
  <si>
    <t>鳴門わかめ、産地偽装で有罪　卸売業者元代表、徳島地裁</t>
    <phoneticPr fontId="84"/>
  </si>
  <si>
    <t>中国産ワカメを徳島県鳴門産と偽って販売したとして、不正競争防止法違反（誤認惹起表示）と食品表示法違反（原産地虚偽表示）の罪に問われた卸売業者元代表福田英貴被告（５１）に徳島地裁（細包寛敏裁判官）は１７日、懲役１年、執行猶予３年（求刑懲役１年）の判決を言い渡した。細包裁判官は判決理由で、「ブランド食品に対する消費者の安心、信頼を損ない、鳴門わかめのブランド価値を悪用する悪質なもの」と指摘した。一方、販売先に損害賠償金を支払ったことなどから、執行猶予付きとした。</t>
    <phoneticPr fontId="84"/>
  </si>
  <si>
    <t>ノルウェー産サバを「鳥取産」と不適切表示 秋田、山形展開のスーパーに再発防止指示 　産経新聞</t>
    <phoneticPr fontId="84"/>
  </si>
  <si>
    <t>東北農政局は30日、秋田、山形両県でスーパーマーケット「ジェイマルエー」を展開するマルエーうちや（秋田市）が、ノルウェー産の塩サバを「鳥取産」として販売するなど4商品で不適切な表示があったと発表した。食品表示法に基づき、同日付で是正や再発防止を指示した。農政局によると、少なくとも昨年10月～今年6月、計約1万4千パックを鳥取産として販売した。サケ卵を使った「味付いくら」の原材料名を「カラフトマス卵」とするなどの表示もあった。同社の担当者は「原因を調査しお客さまに謝罪したい。再発防止に努める」としている。</t>
    <phoneticPr fontId="84"/>
  </si>
  <si>
    <t>https://www.sankei.com/article/20240830-D5EWJBRUR5OPVALMATI4Z2EXPM/</t>
    <phoneticPr fontId="84"/>
  </si>
  <si>
    <t>給食のキーマカレー食べた児童5人にアレルギー症状　岐阜・大野町、納入業者が誤配送</t>
    <phoneticPr fontId="84"/>
  </si>
  <si>
    <t>　池田町大野町学校給食センター協議会は30日、大野町の小学校で29日の給食「キーマカレー」を食べた児童計5人に、のどのかゆみや腹痛のアレルギー症状が出たと発表した。
　同協議会によると、乳成分などが含まれていないカレーフレークを注文していたが、納入業者の大光（大垣市）が乳成分入りを誤配送。センターで食品表示の確認を怠り調理した。
　食材の検収時にアレルギーの確認欄がなかったため、確認欄を設けて確認を徹底するなどの再発防止策を30日に決めた。</t>
    <phoneticPr fontId="84"/>
  </si>
  <si>
    <t>https://www.chunichi.co.jp/article/951440</t>
    <phoneticPr fontId="84"/>
  </si>
  <si>
    <t xml:space="preserve">即席めんの個別表示ルールを廃止へ…消費者庁の分科会 | 通販通信ECMO </t>
    <phoneticPr fontId="84"/>
  </si>
  <si>
    <t>消費者庁の食品表示懇談会「個別品目ごとの表示ルール見直し分科会」は5月29日、
初会合を開き、個々の食品ごとに設けている個別表示ルールを横断的ルールに統合
する方向で検討を開始した。2025年度まで議論し、検討結果は親部会の食品表示
懇談会へ提言する。</t>
    <phoneticPr fontId="84"/>
  </si>
  <si>
    <t>https://www.tsuhannews.jp/shopblogs/detail/73372#0</t>
    <phoneticPr fontId="84"/>
  </si>
  <si>
    <t xml:space="preserve">【返金】精選緑豆(緑豆) 一部残留農薬基準値超過(ID:50325) - リコールプラス </t>
    <phoneticPr fontId="15"/>
  </si>
  <si>
    <t>【回収情報の周知方法】
販売先へ直接電話
会社ホームページ(https://www.eyusei.com/ )において周知
【回収方法】
該当賞味期限(2026年5月16日)の商品が手元にある場合は、料金着払いで下記に郵送
友盛貿易株式会社
〒231-0011　神奈川県横浜市中区太田町2-31-1
【回収後の対応】
返金対応　　内容
2024年7月25日～8月5日に全国の問屋、小売店で販売した「精選緑豆(緑豆) 」において、残留農薬(チアメトキサム)が基準値超過であったため、回収・返金する。これまで健康被害の報告はない。(リコールプラス編集部)</t>
    <phoneticPr fontId="15"/>
  </si>
  <si>
    <t>うおぬま百菜花ん トマト 一部残留農薬基準超過</t>
    <phoneticPr fontId="15"/>
  </si>
  <si>
    <t>2024年7月27日から8月23日に、JA魚沼 うおぬま百菜花んで販売した「トマト」において、農薬(アセフェート及びメタミドホス)が基準値を超えて検出されたため、自主回収する。これまで健康被害の報告はない。(リコールプラス編集部)(リコールプラス)
【対象】商品名:トマト
商品コード:20301
価　格:130円から230円
出荷日:令和6年7月27日から8月23日まで
形　態:ボードンパック入り　　出荷数量:125袋
販売地域:新潟県魚沼市
販売先　:JA魚沼 うおぬま百菜花んで消費者向けに委託販売
販売日　:2024年7月27日から8月23日まで　　販売数量:125袋</t>
    <phoneticPr fontId="15"/>
  </si>
  <si>
    <t>チリ産ブルーベリーから残留農薬　厚労省が検査命令　　| ニュース</t>
    <phoneticPr fontId="15"/>
  </si>
  <si>
    <t xml:space="preserve">厚生労働省は２７日までに、チリ産ブルーベリーから基準値を超える残留農薬が検出されたとして、食品衛生法に基づく検査命令を出した。今後、加工品を含め輸入業者に検査が義務付けられる。チリ産ブルーベリーに対...有料会員記事 記事の続きを読むには、こちらから会員登録（有料）が必要です＞＞
</t>
    <phoneticPr fontId="15"/>
  </si>
  <si>
    <t>PFAS農薬が残留</t>
    <phoneticPr fontId="15"/>
  </si>
  <si>
    <t>10年で使用割合が倍増
　PFASは、ガンや免疫力の低下、低体重出生などとの関連が疑われています。そのPFASが農薬から検出されていることを、本誌2024年1月号で報じました。
　その後、アメリカやヨーロッパでの専門的な調査で詳しい実態がわかってきました。
　EWGなどアメリカの４市民団体が、慣行農業に使われる農薬の有効成分471種類を調べたところ、14％にあたる66成分にPFASが含まれていることがわかりました。
　過去10年間に登録された54種類の有効成分に限ると、30％の16種類がPFASで、使用割合が高まっていました。　新しく開発された農薬ほどPFASが使われている可能性が高いわけで　　　す。研究チームは情報公開法を使って政府から情報を取り寄せて農薬の成分を分析し、その結果をまとめた論文が７月下旬、国立環境衛生科学研究所が発行する査読付き学術誌EHPに掲載されました。研究チームの一員で、海洋生医学・環境科学の博士号を持つアレクシス・テムキン氏は「今回の研究はPFASによる世界規模での環境汚染に、いかに農薬が関わっているかを本格的に調べたアメリカにおける最初の研究だ」と意義を強調。同じく研究チームの一員で、元環境保護庁（EPA）職員のカイラ・ベネット氏は「残留農薬ほど人々をより直接的にPFASに暴露させるものはない」と述べ、PFASの全面禁止を訴えました。
効果を高める目的
　PFASが有効成分の「PFAS農薬」が増えている理由は、そのほうが農薬の成分が分解しにくく、農薬としての効果が増すためとみられています。66成分に使われていたPFASの大半は短鎖PFASでした。PFASは結合する炭素原子の数によって、長鎖PFASと短鎖PFASに分けることができます。国際条約で使用が原則禁止されたPFOAとPFOSはいずれも８つの炭素原子を持つ長鎖PFASです。短鎖PFASは長鎖PFASに比べて半減期が短く、毒性が弱いとされ、産業界では長鎖PFASから短鎖PFASに切り替える動きが起きています。
　しかし、短鎖PFASは、毒性が未知の部分が多く、植物の体内に蓄積しやすいとも言われています。農薬の66成分の中には、フィプロニルとスルホキサフロルが含まれていました。
両者ともネオニコチノイド系と同じ浸透移行性、神経毒性の殺虫剤。EUは2017年にフィプロニルを禁止し、2022年にホキサフロルの屋外使用を禁じました。しかし、日本ではいずれも使用されています。</t>
    <phoneticPr fontId="15"/>
  </si>
  <si>
    <t>今週のお題　(食器洗いのスポンジは定期的に交換しましょう)</t>
    <rPh sb="7" eb="10">
      <t>ショッキアラ</t>
    </rPh>
    <rPh sb="17" eb="19">
      <t>テイキ</t>
    </rPh>
    <rPh sb="19" eb="20">
      <t>テキ</t>
    </rPh>
    <rPh sb="21" eb="23">
      <t>コウカン</t>
    </rPh>
    <phoneticPr fontId="5"/>
  </si>
  <si>
    <t>衛生的に考えると、適度に交換する方が望ましいように感じます</t>
    <rPh sb="0" eb="2">
      <t>エイセイ</t>
    </rPh>
    <rPh sb="2" eb="3">
      <t>テキ</t>
    </rPh>
    <rPh sb="4" eb="5">
      <t>カンガ</t>
    </rPh>
    <rPh sb="9" eb="11">
      <t>テキド</t>
    </rPh>
    <rPh sb="12" eb="14">
      <t>コウカン</t>
    </rPh>
    <rPh sb="16" eb="17">
      <t>ホウ</t>
    </rPh>
    <rPh sb="18" eb="19">
      <t>ノゾ</t>
    </rPh>
    <rPh sb="25" eb="26">
      <t>カン</t>
    </rPh>
    <phoneticPr fontId="5"/>
  </si>
  <si>
    <t>　↓　職場の先輩は以下のことを理解して　わかり易く　指導しましょう　↓</t>
    <phoneticPr fontId="5"/>
  </si>
  <si>
    <r>
      <rPr>
        <b/>
        <sz val="12"/>
        <color rgb="FFFF0000"/>
        <rFont val="游ゴシック"/>
        <family val="3"/>
        <charset val="128"/>
      </rPr>
      <t>■NewSphere　Aug 17 2017 　「食器用スポンジは毎週交換して」家庭での消毒は効果なし　研究結果</t>
    </r>
    <r>
      <rPr>
        <b/>
        <sz val="12"/>
        <rFont val="ＭＳ Ｐゴシック"/>
        <family val="3"/>
        <charset val="128"/>
      </rPr>
      <t xml:space="preserve">
</t>
    </r>
    <r>
      <rPr>
        <b/>
        <sz val="12"/>
        <rFont val="游ゴシック"/>
        <family val="3"/>
        <charset val="128"/>
      </rPr>
      <t>1)　キッチンスポンジを定期的に消毒したつもりでいても、何もしないものに比べて菌が減っていなかったという研究結果が英科学誌サイエンティフィック・リポーツに掲載。研究者は、2012年にドイツの家庭から集めた14のスポンジと2017年に地元のお店で購入した7つのスポンジで検証を行った。使用済みのスポンジは、電子レンジで加熱、熱い石鹸水ですすぐ、といった方法などで消毒されていた。これらには知られていた以上に</t>
    </r>
    <r>
      <rPr>
        <b/>
        <u/>
        <sz val="12"/>
        <color indexed="60"/>
        <rFont val="游ゴシック"/>
        <family val="3"/>
        <charset val="128"/>
      </rPr>
      <t>多様な細菌が含まれており、スポンジを消毒することでかえっ て汚くなっていた。</t>
    </r>
    <r>
      <rPr>
        <b/>
        <sz val="12"/>
        <rFont val="游ゴシック"/>
        <family val="3"/>
        <charset val="128"/>
      </rPr>
      <t>消毒が効果的でないばかりか、人間の病気に関連するリスクグループ2の細菌を持ってしまう。その対策として、</t>
    </r>
    <r>
      <rPr>
        <b/>
        <u/>
        <sz val="12"/>
        <rFont val="游ゴシック"/>
        <family val="3"/>
        <charset val="128"/>
      </rPr>
      <t xml:space="preserve">研究者は毎週スポンジを交換することをすすめている。
</t>
    </r>
    <r>
      <rPr>
        <b/>
        <sz val="12"/>
        <rFont val="游ゴシック"/>
        <family val="3"/>
        <charset val="128"/>
      </rPr>
      <t>2)　ニューヨーク・タイムズ紙は、細菌はどこにでもいるものとしながらも、</t>
    </r>
    <r>
      <rPr>
        <b/>
        <u/>
        <sz val="12"/>
        <color indexed="60"/>
        <rFont val="游ゴシック"/>
        <family val="3"/>
        <charset val="128"/>
      </rPr>
      <t>スポンジから362種の細菌が検出されたことに言及している。さらに、たった1インチ（2.54cm）四方に820億もの細菌が存在</t>
    </r>
    <r>
      <rPr>
        <b/>
        <sz val="12"/>
        <rFont val="游ゴシック"/>
        <family val="3"/>
        <charset val="128"/>
      </rPr>
      <t>していたことに研究チームが驚いたことを伝えている。このドイツ・フルトヴァンゲン大学の微生物学者が、その密度は人間の便サンプルと同じくらい高く、それ以上の場所は地球上に存在しないと述べている。</t>
    </r>
    <phoneticPr fontId="5"/>
  </si>
  <si>
    <r>
      <t>★節約という観点から考えると、なるべく安いスポンジを長く使うことですが、衛生的に考えると、適度に交換する方が望ましです。
★</t>
    </r>
    <r>
      <rPr>
        <b/>
        <sz val="12"/>
        <color rgb="FFFFFF00"/>
        <rFont val="游ゴシック"/>
        <family val="3"/>
        <charset val="128"/>
      </rPr>
      <t>厨房で最も雑菌が繁殖しやすい条件が整っているのがシンクで
す。</t>
    </r>
    <r>
      <rPr>
        <b/>
        <sz val="12"/>
        <color indexed="9"/>
        <rFont val="游ゴシック"/>
        <family val="3"/>
        <charset val="128"/>
      </rPr>
      <t>常に蛇口から水が供給され、乾燥することがほとんどありませ
ん。食器洗いのスポンジは「朝昼晩」と使用され、スポンジの中まで</t>
    </r>
    <r>
      <rPr>
        <b/>
        <sz val="12"/>
        <color rgb="FFFFFF00"/>
        <rFont val="游ゴシック"/>
        <family val="3"/>
        <charset val="128"/>
      </rPr>
      <t>完全に乾燥することはなく、細菌の増殖にとっては好都合です。</t>
    </r>
    <r>
      <rPr>
        <b/>
        <sz val="12"/>
        <color indexed="9"/>
        <rFont val="游ゴシック"/>
        <family val="3"/>
        <charset val="128"/>
      </rPr>
      <t xml:space="preserve">
★清潔に保つためには、いくつかのスポンジを使い分け、しっかりと乾燥させて細菌の増殖させないことが大切です。
★定期的に交換するタイミングとしては、「燃えるゴミの日」に合わせて、スポンジを交換すると良いでしょう。</t>
    </r>
    <rPh sb="36" eb="38">
      <t>エイセイ</t>
    </rPh>
    <rPh sb="38" eb="39">
      <t>テキ</t>
    </rPh>
    <rPh sb="62" eb="64">
      <t>チュウボウ</t>
    </rPh>
    <rPh sb="95" eb="97">
      <t>ジャグチ</t>
    </rPh>
    <rPh sb="140" eb="142">
      <t>シヨウ</t>
    </rPh>
    <rPh sb="169" eb="171">
      <t>ゾウショク</t>
    </rPh>
    <rPh sb="176" eb="179">
      <t>コウツゴウ</t>
    </rPh>
    <rPh sb="184" eb="186">
      <t>セイケツ</t>
    </rPh>
    <rPh sb="187" eb="188">
      <t>タモ</t>
    </rPh>
    <rPh sb="219" eb="221">
      <t>サイキン</t>
    </rPh>
    <rPh sb="222" eb="224">
      <t>ゾウショク</t>
    </rPh>
    <rPh sb="231" eb="233">
      <t>タイセツ</t>
    </rPh>
    <rPh sb="238" eb="241">
      <t>テイキテキ</t>
    </rPh>
    <rPh sb="242" eb="244">
      <t>コウカン</t>
    </rPh>
    <rPh sb="281" eb="282">
      <t>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</si>
</sst>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indexed="8"/>
      <name val="游ゴシック"/>
      <family val="3"/>
      <charset val="128"/>
    </font>
    <font>
      <sz val="12"/>
      <color rgb="FF333333"/>
      <name val="メイリオ"/>
      <family val="3"/>
      <charset val="128"/>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sz val="14"/>
      <color indexed="63"/>
      <name val="Arial"/>
      <family val="2"/>
    </font>
    <font>
      <b/>
      <sz val="11"/>
      <color rgb="FF0070C0"/>
      <name val="ＭＳ Ｐゴシック"/>
      <family val="3"/>
      <charset val="128"/>
    </font>
    <font>
      <sz val="13"/>
      <name val="ＭＳ Ｐゴシック"/>
      <family val="3"/>
      <charset val="128"/>
    </font>
    <font>
      <sz val="22"/>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0"/>
      <name val="ＭＳ Ｐゴシック"/>
      <family val="3"/>
      <charset val="128"/>
    </font>
    <font>
      <b/>
      <sz val="18"/>
      <name val="メイリオ"/>
      <family val="3"/>
      <charset val="128"/>
    </font>
    <font>
      <sz val="20"/>
      <color rgb="FF000000"/>
      <name val="ＭＳ Ｐゴシック"/>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b/>
      <sz val="20"/>
      <color rgb="FF000000"/>
      <name val="メイリオ"/>
      <family val="3"/>
      <charset val="128"/>
    </font>
    <font>
      <b/>
      <sz val="19"/>
      <name val="ＭＳ Ｐゴシック"/>
      <family val="3"/>
      <charset val="128"/>
    </font>
    <font>
      <b/>
      <sz val="19"/>
      <color indexed="8"/>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8.8000000000000007"/>
      <color indexed="23"/>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6"/>
      <name val="Microsoft YaHei"/>
      <family val="2"/>
      <charset val="134"/>
    </font>
    <font>
      <b/>
      <sz val="16.5"/>
      <name val="ＭＳ Ｐゴシック"/>
      <family val="3"/>
      <charset val="128"/>
    </font>
    <font>
      <b/>
      <sz val="17"/>
      <name val="Microsoft YaHei"/>
      <family val="2"/>
      <charset val="134"/>
    </font>
    <font>
      <b/>
      <sz val="14"/>
      <color rgb="FF0070C0"/>
      <name val="ＭＳ Ｐゴシック"/>
      <family val="3"/>
      <charset val="128"/>
    </font>
    <font>
      <b/>
      <sz val="14"/>
      <color rgb="FFFF0000"/>
      <name val="游ゴシック"/>
      <family val="3"/>
      <charset val="128"/>
    </font>
    <font>
      <b/>
      <sz val="14"/>
      <color indexed="53"/>
      <name val="ＭＳ Ｐゴシック"/>
      <family val="3"/>
      <charset val="128"/>
    </font>
    <font>
      <sz val="12"/>
      <color indexed="9"/>
      <name val="ＭＳ Ｐゴシック"/>
      <family val="3"/>
      <charset val="128"/>
    </font>
    <font>
      <b/>
      <sz val="12"/>
      <name val="游ゴシック"/>
      <family val="3"/>
      <charset val="128"/>
    </font>
    <font>
      <b/>
      <u/>
      <sz val="12"/>
      <color indexed="60"/>
      <name val="游ゴシック"/>
      <family val="3"/>
      <charset val="128"/>
    </font>
    <font>
      <b/>
      <u/>
      <sz val="12"/>
      <name val="游ゴシック"/>
      <family val="3"/>
      <charset val="128"/>
    </font>
    <font>
      <b/>
      <sz val="12"/>
      <color rgb="FFFF0000"/>
      <name val="游ゴシック"/>
      <family val="3"/>
      <charset val="128"/>
    </font>
    <font>
      <b/>
      <sz val="12"/>
      <color indexed="9"/>
      <name val="游ゴシック"/>
      <family val="3"/>
      <charset val="128"/>
    </font>
    <font>
      <b/>
      <sz val="12"/>
      <color rgb="FFFFFF00"/>
      <name val="游ゴシック"/>
      <family val="3"/>
      <charset val="128"/>
    </font>
  </fonts>
  <fills count="4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indexed="1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6DDDF7"/>
        <bgColor indexed="64"/>
      </patternFill>
    </fill>
    <fill>
      <patternFill patternType="solid">
        <fgColor indexed="45"/>
        <bgColor indexed="64"/>
      </patternFill>
    </fill>
    <fill>
      <patternFill patternType="solid">
        <fgColor indexed="60"/>
        <bgColor indexed="64"/>
      </patternFill>
    </fill>
    <fill>
      <patternFill patternType="solid">
        <fgColor indexed="31"/>
        <bgColor indexed="64"/>
      </patternFill>
    </fill>
    <fill>
      <patternFill patternType="solid">
        <fgColor rgb="FFFF99FF"/>
        <bgColor indexed="64"/>
      </patternFill>
    </fill>
    <fill>
      <patternFill patternType="solid">
        <fgColor rgb="FF7030A0"/>
        <bgColor indexed="64"/>
      </patternFill>
    </fill>
  </fills>
  <borders count="242">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62" fillId="0" borderId="0" applyNumberFormat="0" applyFill="0" applyBorder="0" applyAlignment="0" applyProtection="0">
      <alignment vertical="center"/>
    </xf>
  </cellStyleXfs>
  <cellXfs count="821">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0" fontId="8" fillId="0" borderId="0" xfId="1" applyFill="1" applyBorder="1" applyAlignment="1" applyProtection="1">
      <alignment vertical="center"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8" fillId="0" borderId="98" xfId="1" applyBorder="1" applyAlignment="1" applyProtection="1">
      <alignment vertical="top" wrapText="1"/>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9" xfId="2" applyFont="1" applyBorder="1" applyAlignment="1">
      <alignment horizontal="left" vertical="top" wrapText="1"/>
    </xf>
    <xf numFmtId="0" fontId="12" fillId="0" borderId="101"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20" xfId="2" applyFont="1" applyFill="1" applyBorder="1" applyAlignment="1">
      <alignment horizontal="center" vertical="center" wrapText="1"/>
    </xf>
    <xf numFmtId="0" fontId="22" fillId="18" borderId="104"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5" xfId="1" applyBorder="1" applyAlignment="1" applyProtection="1">
      <alignment horizontal="left" vertical="top" wrapText="1"/>
    </xf>
    <xf numFmtId="0" fontId="117" fillId="0" borderId="99" xfId="2" applyFont="1" applyBorder="1" applyAlignment="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136" fillId="0" borderId="0" xfId="2" applyFont="1">
      <alignment vertical="center"/>
    </xf>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8"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40" fillId="0" borderId="0" xfId="0" applyFont="1">
      <alignment vertical="center"/>
    </xf>
    <xf numFmtId="0" fontId="0" fillId="0" borderId="48" xfId="0" applyBorder="1" applyAlignment="1">
      <alignment horizontal="center" vertical="center"/>
    </xf>
    <xf numFmtId="0" fontId="149" fillId="0" borderId="109" xfId="0" applyFont="1" applyBorder="1" applyAlignment="1">
      <alignment horizontal="center" vertical="center"/>
    </xf>
    <xf numFmtId="0" fontId="149" fillId="0" borderId="110" xfId="0" applyFont="1" applyBorder="1" applyAlignment="1">
      <alignment horizontal="center" vertical="center"/>
    </xf>
    <xf numFmtId="0" fontId="149" fillId="0" borderId="111" xfId="0" applyFont="1" applyBorder="1" applyAlignment="1">
      <alignment horizontal="center" vertical="center"/>
    </xf>
    <xf numFmtId="0" fontId="148" fillId="0" borderId="109" xfId="0" applyFont="1" applyBorder="1" applyAlignment="1">
      <alignment horizontal="center" vertical="center"/>
    </xf>
    <xf numFmtId="0" fontId="148" fillId="0" borderId="111" xfId="0" applyFont="1" applyBorder="1" applyAlignment="1">
      <alignment horizontal="center" vertical="center"/>
    </xf>
    <xf numFmtId="0" fontId="148" fillId="0" borderId="110" xfId="0" applyFont="1" applyBorder="1" applyAlignment="1">
      <alignment horizontal="center" vertical="center"/>
    </xf>
    <xf numFmtId="0" fontId="149" fillId="0" borderId="112" xfId="0" applyFont="1" applyBorder="1" applyAlignment="1">
      <alignment horizontal="center" vertical="center"/>
    </xf>
    <xf numFmtId="0" fontId="149" fillId="0" borderId="113" xfId="0" applyFont="1" applyBorder="1" applyAlignment="1">
      <alignment horizontal="center" vertical="center"/>
    </xf>
    <xf numFmtId="0" fontId="149" fillId="0" borderId="114" xfId="0" applyFont="1" applyBorder="1" applyAlignment="1">
      <alignment horizontal="center" vertical="center"/>
    </xf>
    <xf numFmtId="0" fontId="149" fillId="0" borderId="115" xfId="0" applyFont="1" applyBorder="1" applyAlignment="1">
      <alignment horizontal="center" vertical="center"/>
    </xf>
    <xf numFmtId="0" fontId="151" fillId="18" borderId="0" xfId="2" applyFont="1" applyFill="1" applyAlignment="1">
      <alignment horizontal="center" vertical="center" wrapText="1"/>
    </xf>
    <xf numFmtId="184" fontId="151"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31" fillId="18" borderId="0" xfId="0" applyFont="1" applyFill="1" applyAlignment="1">
      <alignment horizontal="center" vertical="center" wrapText="1"/>
    </xf>
    <xf numFmtId="0" fontId="8" fillId="0" borderId="105" xfId="1" applyBorder="1" applyAlignment="1" applyProtection="1">
      <alignment horizontal="left" vertical="center" wrapText="1"/>
    </xf>
    <xf numFmtId="0" fontId="96" fillId="18" borderId="0" xfId="0" applyFont="1" applyFill="1" applyAlignment="1">
      <alignment horizontal="center" vertical="center" wrapText="1"/>
    </xf>
    <xf numFmtId="0" fontId="150" fillId="18" borderId="0" xfId="0" applyFont="1" applyFill="1" applyAlignment="1">
      <alignment vertical="center" wrapText="1"/>
    </xf>
    <xf numFmtId="0" fontId="25" fillId="18" borderId="0" xfId="19" applyFont="1" applyFill="1" applyAlignment="1">
      <alignment horizontal="left" vertical="center"/>
    </xf>
    <xf numFmtId="0" fontId="109" fillId="18" borderId="116" xfId="0" applyFont="1" applyFill="1" applyBorder="1" applyAlignment="1">
      <alignment horizontal="left" vertical="center"/>
    </xf>
    <xf numFmtId="0" fontId="154" fillId="22" borderId="97" xfId="2" applyFont="1" applyFill="1" applyBorder="1" applyAlignment="1">
      <alignment horizontal="center" vertical="center" wrapText="1"/>
    </xf>
    <xf numFmtId="0" fontId="156" fillId="0" borderId="0" xfId="0" applyFont="1">
      <alignment vertical="center"/>
    </xf>
    <xf numFmtId="0" fontId="117" fillId="0" borderId="0" xfId="2" applyFont="1" applyAlignment="1">
      <alignment vertical="top" wrapText="1"/>
    </xf>
    <xf numFmtId="0" fontId="157" fillId="0" borderId="0" xfId="0" applyFont="1">
      <alignment vertical="center"/>
    </xf>
    <xf numFmtId="0" fontId="85" fillId="20" borderId="95" xfId="1" applyFont="1" applyFill="1" applyBorder="1" applyAlignment="1" applyProtection="1">
      <alignment horizontal="center" vertical="center"/>
    </xf>
    <xf numFmtId="0" fontId="83" fillId="38" borderId="65" xfId="0" applyFont="1" applyFill="1" applyBorder="1" applyAlignment="1">
      <alignment horizontal="center" vertical="center" wrapText="1"/>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7" xfId="2" applyBorder="1">
      <alignment vertical="center"/>
    </xf>
    <xf numFmtId="0" fontId="127" fillId="0" borderId="117" xfId="1" applyFont="1" applyFill="1" applyBorder="1" applyAlignment="1" applyProtection="1">
      <alignment vertical="top" wrapText="1"/>
    </xf>
    <xf numFmtId="0" fontId="8" fillId="0" borderId="119" xfId="1" applyBorder="1" applyAlignment="1" applyProtection="1">
      <alignment horizontal="left" vertical="center" wrapText="1"/>
    </xf>
    <xf numFmtId="0" fontId="8" fillId="0" borderId="118" xfId="1" applyFill="1" applyBorder="1" applyAlignment="1" applyProtection="1">
      <alignment vertical="center" wrapText="1"/>
    </xf>
    <xf numFmtId="0" fontId="8" fillId="0" borderId="118" xfId="1" applyFill="1" applyBorder="1" applyAlignment="1" applyProtection="1">
      <alignment vertical="top" wrapText="1"/>
    </xf>
    <xf numFmtId="0" fontId="117" fillId="0" borderId="120" xfId="1" applyFont="1" applyFill="1" applyBorder="1" applyAlignment="1" applyProtection="1">
      <alignment horizontal="left" vertical="top" wrapText="1"/>
    </xf>
    <xf numFmtId="0" fontId="8" fillId="0" borderId="121" xfId="1" applyBorder="1" applyAlignment="1" applyProtection="1">
      <alignment vertical="center" wrapText="1"/>
    </xf>
    <xf numFmtId="0" fontId="118" fillId="0" borderId="122" xfId="1" applyFont="1" applyFill="1" applyBorder="1" applyAlignment="1" applyProtection="1">
      <alignment horizontal="left" vertical="top" wrapText="1"/>
    </xf>
    <xf numFmtId="0" fontId="8" fillId="0" borderId="123" xfId="1" applyFill="1" applyBorder="1" applyAlignment="1" applyProtection="1">
      <alignment horizontal="left" vertical="center" wrapText="1"/>
    </xf>
    <xf numFmtId="0" fontId="85" fillId="22" borderId="124"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9" fillId="0" borderId="128" xfId="0" applyFont="1" applyBorder="1" applyAlignment="1">
      <alignment horizontal="center" vertical="center"/>
    </xf>
    <xf numFmtId="0" fontId="148" fillId="0" borderId="128" xfId="0" applyFont="1" applyBorder="1" applyAlignment="1">
      <alignment horizontal="center" vertical="center"/>
    </xf>
    <xf numFmtId="0" fontId="11" fillId="0" borderId="130" xfId="17" applyFont="1" applyBorder="1" applyAlignment="1">
      <alignment horizontal="center" vertical="center" shrinkToFit="1"/>
    </xf>
    <xf numFmtId="0" fontId="49" fillId="0" borderId="131" xfId="17" applyFont="1" applyBorder="1" applyAlignment="1">
      <alignment vertical="center" shrinkToFit="1"/>
    </xf>
    <xf numFmtId="0" fontId="49" fillId="10" borderId="135" xfId="17" applyFont="1" applyFill="1" applyBorder="1" applyAlignment="1">
      <alignment horizontal="center" vertical="center"/>
    </xf>
    <xf numFmtId="0" fontId="49" fillId="0" borderId="131" xfId="17" applyFont="1" applyBorder="1" applyAlignment="1">
      <alignment horizontal="center" vertical="center"/>
    </xf>
    <xf numFmtId="0" fontId="91" fillId="18" borderId="138" xfId="17" applyFont="1" applyFill="1" applyBorder="1" applyAlignment="1">
      <alignment horizontal="center" vertical="center" wrapText="1"/>
    </xf>
    <xf numFmtId="14" fontId="91" fillId="18" borderId="139"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36" fillId="18" borderId="139" xfId="17" applyNumberFormat="1" applyFont="1" applyFill="1" applyBorder="1" applyAlignment="1">
      <alignment horizontal="center" vertical="center"/>
    </xf>
    <xf numFmtId="0" fontId="12" fillId="0" borderId="142" xfId="2" applyFont="1" applyBorder="1" applyAlignment="1">
      <alignment horizontal="center" vertical="center" wrapText="1"/>
    </xf>
    <xf numFmtId="14" fontId="91" fillId="18" borderId="139"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14" fontId="12" fillId="18" borderId="139" xfId="17" applyNumberFormat="1" applyFont="1" applyFill="1" applyBorder="1" applyAlignment="1">
      <alignment horizontal="center" vertical="center" wrapText="1"/>
    </xf>
    <xf numFmtId="0" fontId="12" fillId="0" borderId="144" xfId="2" applyFont="1" applyBorder="1" applyAlignment="1">
      <alignment horizontal="center" vertical="center" wrapText="1"/>
    </xf>
    <xf numFmtId="0" fontId="36" fillId="18" borderId="138" xfId="17" applyFont="1" applyFill="1" applyBorder="1" applyAlignment="1">
      <alignment horizontal="center" vertical="center" wrapText="1"/>
    </xf>
    <xf numFmtId="0" fontId="12" fillId="0" borderId="141" xfId="2" applyFont="1" applyBorder="1" applyAlignment="1">
      <alignment horizontal="center" vertical="center"/>
    </xf>
    <xf numFmtId="0" fontId="12" fillId="5" borderId="144" xfId="2" applyFont="1" applyFill="1" applyBorder="1" applyAlignment="1">
      <alignment horizontal="center" vertical="center" wrapText="1"/>
    </xf>
    <xf numFmtId="14" fontId="130" fillId="18" borderId="139" xfId="0" applyNumberFormat="1" applyFont="1" applyFill="1" applyBorder="1" applyAlignment="1">
      <alignment horizontal="center" vertical="center" wrapText="1"/>
    </xf>
    <xf numFmtId="14" fontId="130" fillId="18" borderId="139" xfId="0" applyNumberFormat="1" applyFont="1" applyFill="1" applyBorder="1" applyAlignment="1">
      <alignment horizontal="center" vertical="center"/>
    </xf>
    <xf numFmtId="14" fontId="22" fillId="18" borderId="139" xfId="17" applyNumberFormat="1" applyFont="1" applyFill="1" applyBorder="1" applyAlignment="1">
      <alignment horizontal="center" vertical="center"/>
    </xf>
    <xf numFmtId="0" fontId="1" fillId="18" borderId="138" xfId="17" applyFill="1" applyBorder="1" applyAlignment="1">
      <alignment horizontal="center" vertical="center" wrapText="1"/>
    </xf>
    <xf numFmtId="0" fontId="12" fillId="0" borderId="146" xfId="2" applyFont="1" applyBorder="1" applyAlignment="1">
      <alignment horizontal="center" vertical="center" wrapText="1"/>
    </xf>
    <xf numFmtId="0" fontId="1" fillId="18" borderId="147" xfId="17" applyFill="1" applyBorder="1" applyAlignment="1">
      <alignment horizontal="center" vertical="center" wrapText="1"/>
    </xf>
    <xf numFmtId="0" fontId="56" fillId="3" borderId="148" xfId="17" applyFont="1" applyFill="1" applyBorder="1" applyAlignment="1">
      <alignment horizontal="center" vertical="center" wrapText="1"/>
    </xf>
    <xf numFmtId="0" fontId="7" fillId="3" borderId="149" xfId="17" applyFont="1" applyFill="1" applyBorder="1" applyAlignment="1">
      <alignment horizontal="center" vertical="center" wrapText="1"/>
    </xf>
    <xf numFmtId="0" fontId="7" fillId="24" borderId="149" xfId="17" applyFont="1" applyFill="1" applyBorder="1" applyAlignment="1">
      <alignment horizontal="center" vertical="center" wrapText="1"/>
    </xf>
    <xf numFmtId="0" fontId="13" fillId="3" borderId="149" xfId="17" applyFont="1" applyFill="1" applyBorder="1" applyAlignment="1">
      <alignment horizontal="center" vertical="center" wrapText="1"/>
    </xf>
    <xf numFmtId="0" fontId="58" fillId="3" borderId="149" xfId="17" applyFont="1" applyFill="1" applyBorder="1" applyAlignment="1">
      <alignment horizontal="center" vertical="center" wrapText="1"/>
    </xf>
    <xf numFmtId="0" fontId="7" fillId="3" borderId="151" xfId="17" applyFont="1" applyFill="1" applyBorder="1" applyAlignment="1">
      <alignment horizontal="center" vertical="center" wrapText="1"/>
    </xf>
    <xf numFmtId="176" fontId="59" fillId="3" borderId="155" xfId="17" applyNumberFormat="1" applyFont="1" applyFill="1" applyBorder="1" applyAlignment="1">
      <alignment horizontal="center" vertical="center" wrapText="1"/>
    </xf>
    <xf numFmtId="0" fontId="59" fillId="3" borderId="155" xfId="17" applyFont="1" applyFill="1" applyBorder="1" applyAlignment="1">
      <alignment horizontal="left" vertical="center" wrapText="1"/>
    </xf>
    <xf numFmtId="176" fontId="59" fillId="11" borderId="156" xfId="17" applyNumberFormat="1" applyFont="1" applyFill="1" applyBorder="1" applyAlignment="1">
      <alignment horizontal="center" vertical="center" wrapText="1"/>
    </xf>
    <xf numFmtId="0" fontId="59" fillId="11" borderId="156" xfId="17" applyFont="1" applyFill="1" applyBorder="1" applyAlignment="1">
      <alignment horizontal="left" vertical="center" wrapText="1"/>
    </xf>
    <xf numFmtId="0" fontId="49" fillId="18" borderId="130" xfId="16" applyFont="1" applyFill="1" applyBorder="1">
      <alignment vertical="center"/>
    </xf>
    <xf numFmtId="0" fontId="63" fillId="12" borderId="157" xfId="17" applyFont="1" applyFill="1" applyBorder="1" applyAlignment="1">
      <alignment horizontal="center" vertical="center" wrapText="1"/>
    </xf>
    <xf numFmtId="176" fontId="61" fillId="12" borderId="157" xfId="17" applyNumberFormat="1" applyFont="1" applyFill="1" applyBorder="1" applyAlignment="1">
      <alignment horizontal="center" vertical="center" wrapText="1"/>
    </xf>
    <xf numFmtId="181" fontId="63" fillId="9" borderId="157" xfId="0" applyNumberFormat="1" applyFont="1" applyFill="1" applyBorder="1" applyAlignment="1">
      <alignment horizontal="center" vertical="center"/>
    </xf>
    <xf numFmtId="0" fontId="63" fillId="12" borderId="158" xfId="17" applyFont="1" applyFill="1" applyBorder="1" applyAlignment="1">
      <alignment horizontal="center" vertical="center" wrapText="1"/>
    </xf>
    <xf numFmtId="182" fontId="65" fillId="12" borderId="159" xfId="17" applyNumberFormat="1" applyFont="1" applyFill="1" applyBorder="1" applyAlignment="1">
      <alignment horizontal="center" vertical="center" wrapText="1"/>
    </xf>
    <xf numFmtId="0" fontId="17" fillId="22" borderId="148" xfId="2" applyFont="1" applyFill="1" applyBorder="1" applyAlignment="1">
      <alignment horizontal="center" vertical="center" wrapText="1"/>
    </xf>
    <xf numFmtId="0" fontId="31" fillId="20" borderId="160" xfId="2" applyFont="1" applyFill="1" applyBorder="1" applyAlignment="1">
      <alignment horizontal="center" vertical="center" wrapText="1"/>
    </xf>
    <xf numFmtId="0" fontId="158" fillId="20" borderId="160" xfId="2" applyFont="1" applyFill="1" applyBorder="1" applyAlignment="1">
      <alignment horizontal="center" vertical="center" wrapText="1"/>
    </xf>
    <xf numFmtId="0" fontId="139" fillId="20" borderId="160" xfId="2" applyFont="1" applyFill="1" applyBorder="1" applyAlignment="1">
      <alignment horizontal="center" vertical="center" wrapText="1"/>
    </xf>
    <xf numFmtId="0" fontId="6" fillId="0" borderId="161" xfId="2" applyBorder="1" applyAlignment="1">
      <alignment vertical="top" wrapText="1"/>
    </xf>
    <xf numFmtId="0" fontId="6" fillId="0" borderId="162" xfId="2" applyBorder="1" applyAlignment="1">
      <alignment vertical="top" wrapText="1"/>
    </xf>
    <xf numFmtId="0" fontId="6" fillId="13" borderId="161" xfId="2" applyFill="1" applyBorder="1" applyAlignment="1">
      <alignment vertical="top" wrapText="1"/>
    </xf>
    <xf numFmtId="0" fontId="1" fillId="13" borderId="163" xfId="2" applyFont="1" applyFill="1" applyBorder="1" applyAlignment="1">
      <alignment vertical="top" wrapText="1"/>
    </xf>
    <xf numFmtId="0" fontId="6" fillId="2" borderId="161" xfId="2" applyFill="1" applyBorder="1" applyAlignment="1">
      <alignment vertical="top" wrapText="1"/>
    </xf>
    <xf numFmtId="0" fontId="6" fillId="2" borderId="166" xfId="2" applyFill="1" applyBorder="1" applyAlignment="1">
      <alignment vertical="top" wrapText="1"/>
    </xf>
    <xf numFmtId="0" fontId="1" fillId="2" borderId="163" xfId="2" applyFont="1" applyFill="1" applyBorder="1" applyAlignment="1">
      <alignment vertical="top" wrapText="1"/>
    </xf>
    <xf numFmtId="0" fontId="98" fillId="2" borderId="166" xfId="2" applyFont="1" applyFill="1" applyBorder="1" applyAlignment="1">
      <alignment vertical="top" wrapText="1"/>
    </xf>
    <xf numFmtId="0" fontId="6" fillId="3" borderId="161" xfId="2" applyFill="1" applyBorder="1">
      <alignment vertical="center"/>
    </xf>
    <xf numFmtId="0" fontId="1" fillId="3" borderId="167" xfId="2" applyFont="1" applyFill="1" applyBorder="1" applyAlignment="1">
      <alignment vertical="top" wrapText="1"/>
    </xf>
    <xf numFmtId="0" fontId="0" fillId="20" borderId="161" xfId="0" applyFill="1" applyBorder="1" applyAlignment="1">
      <alignment vertical="top" wrapText="1"/>
    </xf>
    <xf numFmtId="0" fontId="6" fillId="14" borderId="161" xfId="2" applyFill="1" applyBorder="1">
      <alignment vertical="center"/>
    </xf>
    <xf numFmtId="0" fontId="17" fillId="3" borderId="168" xfId="2" applyFont="1" applyFill="1" applyBorder="1" applyAlignment="1">
      <alignment horizontal="center" vertical="center" wrapText="1"/>
    </xf>
    <xf numFmtId="0" fontId="89" fillId="20" borderId="169" xfId="2" applyFont="1" applyFill="1" applyBorder="1" applyAlignment="1">
      <alignment horizontal="center" vertical="center"/>
    </xf>
    <xf numFmtId="14" fontId="89" fillId="20" borderId="170" xfId="2" applyNumberFormat="1" applyFont="1" applyFill="1" applyBorder="1" applyAlignment="1">
      <alignment horizontal="center" vertical="center"/>
    </xf>
    <xf numFmtId="0" fontId="139" fillId="22" borderId="160" xfId="2" applyFont="1" applyFill="1" applyBorder="1" applyAlignment="1">
      <alignment horizontal="center" vertical="center" wrapText="1"/>
    </xf>
    <xf numFmtId="0" fontId="22" fillId="4" borderId="177" xfId="2" applyFont="1" applyFill="1" applyBorder="1" applyAlignment="1">
      <alignment horizontal="center" vertical="center" wrapText="1"/>
    </xf>
    <xf numFmtId="0" fontId="22" fillId="4" borderId="178" xfId="2" applyFont="1" applyFill="1" applyBorder="1" applyAlignment="1">
      <alignment horizontal="center" vertical="center" wrapText="1"/>
    </xf>
    <xf numFmtId="0" fontId="22" fillId="20" borderId="177" xfId="2" applyFont="1" applyFill="1" applyBorder="1" applyAlignment="1">
      <alignment horizontal="center" vertical="center" wrapText="1"/>
    </xf>
    <xf numFmtId="0" fontId="22" fillId="26" borderId="177" xfId="2" applyFont="1" applyFill="1" applyBorder="1" applyAlignment="1">
      <alignment horizontal="center" vertical="center" wrapText="1"/>
    </xf>
    <xf numFmtId="0" fontId="22" fillId="4" borderId="179" xfId="2" applyFont="1" applyFill="1" applyBorder="1" applyAlignment="1">
      <alignment horizontal="center" vertical="center" wrapText="1"/>
    </xf>
    <xf numFmtId="0" fontId="22" fillId="4" borderId="180" xfId="2" applyFont="1" applyFill="1" applyBorder="1" applyAlignment="1">
      <alignment horizontal="center" vertical="center" wrapText="1"/>
    </xf>
    <xf numFmtId="177" fontId="22" fillId="20" borderId="135" xfId="2" applyNumberFormat="1" applyFont="1" applyFill="1" applyBorder="1" applyAlignment="1">
      <alignment horizontal="center" vertical="center" shrinkToFit="1"/>
    </xf>
    <xf numFmtId="0" fontId="23" fillId="18" borderId="181" xfId="2" applyFont="1" applyFill="1" applyBorder="1" applyAlignment="1">
      <alignment horizontal="center" vertical="center" wrapText="1"/>
    </xf>
    <xf numFmtId="0" fontId="23" fillId="18" borderId="135" xfId="2" applyFont="1" applyFill="1" applyBorder="1" applyAlignment="1">
      <alignment horizontal="center" vertical="center" wrapText="1"/>
    </xf>
    <xf numFmtId="177" fontId="1" fillId="18" borderId="135" xfId="2" applyNumberFormat="1" applyFont="1" applyFill="1" applyBorder="1" applyAlignment="1">
      <alignment horizontal="center" vertical="center" wrapText="1"/>
    </xf>
    <xf numFmtId="0" fontId="22" fillId="18" borderId="181" xfId="2" applyFont="1" applyFill="1" applyBorder="1" applyAlignment="1">
      <alignment horizontal="center" vertical="center" wrapText="1"/>
    </xf>
    <xf numFmtId="177" fontId="22" fillId="18" borderId="135" xfId="2" applyNumberFormat="1" applyFont="1" applyFill="1" applyBorder="1" applyAlignment="1">
      <alignment horizontal="center" vertical="center" shrinkToFit="1"/>
    </xf>
    <xf numFmtId="0" fontId="22" fillId="31" borderId="181" xfId="2" applyFont="1" applyFill="1" applyBorder="1" applyAlignment="1">
      <alignment horizontal="center" vertical="center" wrapText="1"/>
    </xf>
    <xf numFmtId="0" fontId="22" fillId="18" borderId="146" xfId="2" applyFont="1" applyFill="1" applyBorder="1" applyAlignment="1">
      <alignment horizontal="left" vertical="center"/>
    </xf>
    <xf numFmtId="0" fontId="22" fillId="18" borderId="182" xfId="2" applyFont="1" applyFill="1" applyBorder="1" applyAlignment="1">
      <alignment horizontal="center" vertical="center" wrapText="1"/>
    </xf>
    <xf numFmtId="177" fontId="22" fillId="18" borderId="182" xfId="2" applyNumberFormat="1" applyFont="1" applyFill="1" applyBorder="1" applyAlignment="1">
      <alignment horizontal="center" vertical="center" shrinkToFit="1"/>
    </xf>
    <xf numFmtId="0" fontId="0" fillId="0" borderId="182" xfId="0" applyBorder="1" applyAlignment="1">
      <alignment horizontal="center" vertical="center" wrapText="1"/>
    </xf>
    <xf numFmtId="177" fontId="22" fillId="22" borderId="182" xfId="2" applyNumberFormat="1" applyFont="1" applyFill="1" applyBorder="1" applyAlignment="1">
      <alignment horizontal="center" vertical="center" shrinkToFit="1"/>
    </xf>
    <xf numFmtId="0" fontId="22" fillId="0" borderId="182" xfId="2" applyFont="1" applyBorder="1" applyAlignment="1">
      <alignment horizontal="center" vertical="center"/>
    </xf>
    <xf numFmtId="177" fontId="36" fillId="18" borderId="182" xfId="2" applyNumberFormat="1" applyFont="1" applyFill="1" applyBorder="1" applyAlignment="1">
      <alignment horizontal="center" vertical="center" wrapText="1"/>
    </xf>
    <xf numFmtId="0" fontId="22" fillId="33" borderId="182" xfId="2" applyFont="1" applyFill="1" applyBorder="1" applyAlignment="1">
      <alignment horizontal="center" vertical="center" wrapText="1"/>
    </xf>
    <xf numFmtId="177" fontId="22" fillId="33" borderId="182" xfId="2" applyNumberFormat="1" applyFont="1" applyFill="1" applyBorder="1" applyAlignment="1">
      <alignment horizontal="center" vertical="center" shrinkToFit="1"/>
    </xf>
    <xf numFmtId="177" fontId="22" fillId="31" borderId="182" xfId="2" applyNumberFormat="1" applyFont="1" applyFill="1" applyBorder="1" applyAlignment="1">
      <alignment horizontal="center" vertical="center" shrinkToFit="1"/>
    </xf>
    <xf numFmtId="0" fontId="6" fillId="31" borderId="182" xfId="2" applyFill="1" applyBorder="1" applyAlignment="1">
      <alignment horizontal="center" vertical="center"/>
    </xf>
    <xf numFmtId="177" fontId="1" fillId="18" borderId="182" xfId="2" applyNumberFormat="1" applyFont="1" applyFill="1" applyBorder="1" applyAlignment="1">
      <alignment horizontal="center" vertical="center" wrapText="1"/>
    </xf>
    <xf numFmtId="0" fontId="22" fillId="18" borderId="181" xfId="2" applyFont="1" applyFill="1" applyBorder="1" applyAlignment="1">
      <alignment horizontal="left" vertical="center"/>
    </xf>
    <xf numFmtId="0" fontId="22" fillId="33" borderId="181" xfId="2" applyFont="1" applyFill="1" applyBorder="1" applyAlignment="1">
      <alignment horizontal="left" vertical="center"/>
    </xf>
    <xf numFmtId="177" fontId="88" fillId="33" borderId="181" xfId="2" applyNumberFormat="1" applyFont="1" applyFill="1" applyBorder="1" applyAlignment="1">
      <alignment horizontal="center" vertical="center" shrinkToFit="1"/>
    </xf>
    <xf numFmtId="177" fontId="128" fillId="33" borderId="181" xfId="2" applyNumberFormat="1" applyFont="1" applyFill="1" applyBorder="1" applyAlignment="1">
      <alignment horizontal="center" vertical="center" wrapText="1"/>
    </xf>
    <xf numFmtId="0" fontId="22" fillId="18" borderId="183" xfId="2" applyFont="1" applyFill="1" applyBorder="1" applyAlignment="1">
      <alignment horizontal="left" vertical="center"/>
    </xf>
    <xf numFmtId="0" fontId="99" fillId="18" borderId="181" xfId="0" applyFont="1" applyFill="1" applyBorder="1" applyAlignment="1">
      <alignment horizontal="center" vertical="center" wrapText="1"/>
    </xf>
    <xf numFmtId="0" fontId="99" fillId="22" borderId="181" xfId="0" applyFont="1" applyFill="1" applyBorder="1" applyAlignment="1">
      <alignment horizontal="center" vertical="center" wrapText="1"/>
    </xf>
    <xf numFmtId="177" fontId="100" fillId="18" borderId="181" xfId="2" applyNumberFormat="1" applyFont="1" applyFill="1" applyBorder="1" applyAlignment="1">
      <alignment horizontal="center" vertical="center" shrinkToFit="1"/>
    </xf>
    <xf numFmtId="177" fontId="6" fillId="18" borderId="181" xfId="2" applyNumberFormat="1" applyFill="1" applyBorder="1" applyAlignment="1">
      <alignment horizontal="center" vertical="center" shrinkToFit="1"/>
    </xf>
    <xf numFmtId="177" fontId="6" fillId="22" borderId="181" xfId="2" applyNumberFormat="1" applyFill="1" applyBorder="1" applyAlignment="1">
      <alignment horizontal="center" vertical="center" shrinkToFit="1"/>
    </xf>
    <xf numFmtId="177" fontId="12" fillId="18" borderId="181" xfId="2" applyNumberFormat="1" applyFont="1" applyFill="1" applyBorder="1" applyAlignment="1">
      <alignment horizontal="center" vertical="center" shrinkToFit="1"/>
    </xf>
    <xf numFmtId="0" fontId="22" fillId="5" borderId="183" xfId="2" applyFont="1" applyFill="1" applyBorder="1" applyAlignment="1">
      <alignment horizontal="left" vertical="center"/>
    </xf>
    <xf numFmtId="177" fontId="12" fillId="29" borderId="184" xfId="2" applyNumberFormat="1" applyFont="1" applyFill="1" applyBorder="1" applyAlignment="1">
      <alignment horizontal="center" vertical="center" wrapText="1"/>
    </xf>
    <xf numFmtId="0" fontId="22" fillId="0" borderId="181" xfId="2" applyFont="1" applyBorder="1" applyAlignment="1">
      <alignment horizontal="left" vertical="center"/>
    </xf>
    <xf numFmtId="177" fontId="6" fillId="0" borderId="181" xfId="2" applyNumberFormat="1" applyBorder="1" applyAlignment="1">
      <alignment horizontal="center" vertical="center" shrinkToFit="1"/>
    </xf>
    <xf numFmtId="177" fontId="6" fillId="5" borderId="181" xfId="2" applyNumberFormat="1" applyFill="1" applyBorder="1" applyAlignment="1">
      <alignment horizontal="center" vertical="center" shrinkToFit="1"/>
    </xf>
    <xf numFmtId="177" fontId="6" fillId="21" borderId="181" xfId="2" applyNumberFormat="1" applyFill="1" applyBorder="1" applyAlignment="1">
      <alignment horizontal="center" vertical="center" shrinkToFit="1"/>
    </xf>
    <xf numFmtId="177" fontId="12" fillId="0" borderId="181" xfId="2" applyNumberFormat="1" applyFont="1" applyBorder="1" applyAlignment="1">
      <alignment horizontal="center" vertical="center" shrinkToFit="1"/>
    </xf>
    <xf numFmtId="177" fontId="10" fillId="0" borderId="181" xfId="2" applyNumberFormat="1" applyFont="1" applyBorder="1" applyAlignment="1">
      <alignment horizontal="center" vertical="center" shrinkToFit="1"/>
    </xf>
    <xf numFmtId="177" fontId="12" fillId="29" borderId="181" xfId="2" applyNumberFormat="1" applyFont="1" applyFill="1" applyBorder="1" applyAlignment="1">
      <alignment horizontal="center" vertical="center" shrinkToFit="1"/>
    </xf>
    <xf numFmtId="0" fontId="22" fillId="5" borderId="181" xfId="2" applyFont="1" applyFill="1" applyBorder="1" applyAlignment="1">
      <alignment horizontal="left" vertical="center"/>
    </xf>
    <xf numFmtId="177" fontId="6" fillId="6" borderId="181" xfId="2" applyNumberFormat="1" applyFill="1" applyBorder="1" applyAlignment="1">
      <alignment horizontal="center" vertical="center" shrinkToFit="1"/>
    </xf>
    <xf numFmtId="177" fontId="6" fillId="2" borderId="181" xfId="2" applyNumberFormat="1" applyFill="1" applyBorder="1" applyAlignment="1">
      <alignment horizontal="center" vertical="center" shrinkToFit="1"/>
    </xf>
    <xf numFmtId="177" fontId="12" fillId="7" borderId="181" xfId="2" applyNumberFormat="1" applyFont="1" applyFill="1" applyBorder="1" applyAlignment="1">
      <alignment horizontal="center" vertical="center" shrinkToFit="1"/>
    </xf>
    <xf numFmtId="0" fontId="0" fillId="0" borderId="181" xfId="0" applyBorder="1" applyAlignment="1">
      <alignment horizontal="center" vertical="center" wrapText="1"/>
    </xf>
    <xf numFmtId="0" fontId="0" fillId="2" borderId="181" xfId="0" applyFill="1" applyBorder="1" applyAlignment="1">
      <alignment horizontal="center" vertical="center" wrapText="1"/>
    </xf>
    <xf numFmtId="0" fontId="1" fillId="0" borderId="181" xfId="0" applyFont="1" applyBorder="1" applyAlignment="1">
      <alignment horizontal="center" vertical="center" wrapText="1"/>
    </xf>
    <xf numFmtId="0" fontId="6" fillId="5" borderId="181" xfId="2" applyFill="1" applyBorder="1" applyAlignment="1">
      <alignment horizontal="center" vertical="center" wrapText="1"/>
    </xf>
    <xf numFmtId="0" fontId="6" fillId="0" borderId="181" xfId="2" applyBorder="1" applyAlignment="1">
      <alignment horizontal="center" vertical="center"/>
    </xf>
    <xf numFmtId="177" fontId="1" fillId="0" borderId="181" xfId="2" applyNumberFormat="1" applyFont="1" applyBorder="1" applyAlignment="1">
      <alignment horizontal="center" vertical="center" shrinkToFit="1"/>
    </xf>
    <xf numFmtId="0" fontId="22" fillId="5" borderId="183" xfId="2" applyFont="1" applyFill="1" applyBorder="1" applyAlignment="1">
      <alignment horizontal="center" vertical="center"/>
    </xf>
    <xf numFmtId="177" fontId="6" fillId="5" borderId="181" xfId="2" applyNumberFormat="1" applyFill="1" applyBorder="1" applyAlignment="1">
      <alignment horizontal="center" vertical="center" wrapText="1"/>
    </xf>
    <xf numFmtId="177" fontId="6" fillId="0" borderId="181" xfId="2" applyNumberFormat="1" applyBorder="1" applyAlignment="1">
      <alignment horizontal="center" vertical="center" wrapText="1"/>
    </xf>
    <xf numFmtId="177" fontId="6" fillId="6" borderId="181" xfId="2" applyNumberFormat="1" applyFill="1" applyBorder="1" applyAlignment="1">
      <alignment horizontal="center" vertical="center" wrapText="1"/>
    </xf>
    <xf numFmtId="0" fontId="6" fillId="0" borderId="181" xfId="2" applyBorder="1" applyAlignment="1">
      <alignment horizontal="center" vertical="center" wrapText="1"/>
    </xf>
    <xf numFmtId="177" fontId="12" fillId="0" borderId="181" xfId="2" applyNumberFormat="1" applyFont="1" applyBorder="1" applyAlignment="1">
      <alignment horizontal="center" vertical="center" wrapText="1"/>
    </xf>
    <xf numFmtId="177" fontId="6" fillId="7" borderId="184" xfId="2" applyNumberFormat="1" applyFill="1" applyBorder="1" applyAlignment="1">
      <alignment horizontal="center" vertical="center" wrapText="1"/>
    </xf>
    <xf numFmtId="0" fontId="6" fillId="6" borderId="181" xfId="2" applyFill="1" applyBorder="1" applyAlignment="1">
      <alignment horizontal="center" vertical="center" wrapText="1"/>
    </xf>
    <xf numFmtId="177" fontId="6" fillId="0" borderId="184" xfId="2" applyNumberFormat="1" applyBorder="1" applyAlignment="1">
      <alignment horizontal="center" vertical="center" wrapText="1"/>
    </xf>
    <xf numFmtId="177" fontId="6" fillId="7" borderId="181" xfId="2" applyNumberFormat="1" applyFill="1" applyBorder="1" applyAlignment="1">
      <alignment horizontal="center" vertical="center" wrapText="1"/>
    </xf>
    <xf numFmtId="0" fontId="6" fillId="0" borderId="185" xfId="2" applyBorder="1" applyAlignment="1">
      <alignment horizontal="center" vertical="center" wrapText="1"/>
    </xf>
    <xf numFmtId="0" fontId="6" fillId="6" borderId="185" xfId="2" applyFill="1" applyBorder="1" applyAlignment="1">
      <alignment horizontal="center" vertical="center" wrapText="1"/>
    </xf>
    <xf numFmtId="177" fontId="6" fillId="0" borderId="186" xfId="2" applyNumberFormat="1" applyBorder="1" applyAlignment="1">
      <alignment horizontal="center" vertical="center" wrapText="1"/>
    </xf>
    <xf numFmtId="0" fontId="6" fillId="2" borderId="181" xfId="2" applyFill="1" applyBorder="1" applyAlignment="1">
      <alignment horizontal="center" vertical="center" wrapText="1"/>
    </xf>
    <xf numFmtId="0" fontId="70" fillId="5" borderId="191" xfId="2" applyFont="1" applyFill="1" applyBorder="1" applyAlignment="1">
      <alignment horizontal="center" vertical="center"/>
    </xf>
    <xf numFmtId="0" fontId="6" fillId="0" borderId="172" xfId="2" applyBorder="1">
      <alignment vertical="center"/>
    </xf>
    <xf numFmtId="0" fontId="95" fillId="25" borderId="195" xfId="2" applyFont="1" applyFill="1" applyBorder="1" applyAlignment="1">
      <alignment horizontal="center" vertical="center" wrapText="1"/>
    </xf>
    <xf numFmtId="0" fontId="104" fillId="25" borderId="196" xfId="2" applyFont="1" applyFill="1" applyBorder="1" applyAlignment="1">
      <alignment horizontal="left" vertical="center" shrinkToFit="1"/>
    </xf>
    <xf numFmtId="0" fontId="94" fillId="25" borderId="196" xfId="2" applyFont="1" applyFill="1" applyBorder="1" applyAlignment="1">
      <alignment horizontal="center" vertical="center"/>
    </xf>
    <xf numFmtId="0" fontId="94" fillId="25" borderId="197" xfId="2" applyFont="1" applyFill="1" applyBorder="1" applyAlignment="1">
      <alignment horizontal="center" vertical="center"/>
    </xf>
    <xf numFmtId="14" fontId="109" fillId="18" borderId="201" xfId="2" applyNumberFormat="1" applyFont="1" applyFill="1" applyBorder="1" applyAlignment="1">
      <alignment horizontal="left" vertical="center"/>
    </xf>
    <xf numFmtId="0" fontId="0" fillId="20" borderId="198" xfId="0" applyFill="1" applyBorder="1" applyAlignment="1">
      <alignment horizontal="center" vertical="center"/>
    </xf>
    <xf numFmtId="0" fontId="0" fillId="0" borderId="198" xfId="0" applyBorder="1" applyAlignment="1">
      <alignment horizontal="center" vertical="center"/>
    </xf>
    <xf numFmtId="0" fontId="0" fillId="18" borderId="198" xfId="0" applyFill="1" applyBorder="1" applyAlignment="1">
      <alignment horizontal="center" vertical="center"/>
    </xf>
    <xf numFmtId="9" fontId="0" fillId="20" borderId="198" xfId="0" applyNumberFormat="1" applyFill="1" applyBorder="1" applyAlignment="1">
      <alignment horizontal="center" vertical="center"/>
    </xf>
    <xf numFmtId="9" fontId="0" fillId="0" borderId="198" xfId="0" applyNumberFormat="1" applyBorder="1" applyAlignment="1">
      <alignment horizontal="center" vertical="center"/>
    </xf>
    <xf numFmtId="9" fontId="0" fillId="18" borderId="198" xfId="0" applyNumberFormat="1" applyFill="1" applyBorder="1" applyAlignment="1">
      <alignment horizontal="center" vertical="center"/>
    </xf>
    <xf numFmtId="0" fontId="0" fillId="0" borderId="206" xfId="0" applyBorder="1" applyAlignment="1">
      <alignment horizontal="center" vertical="center"/>
    </xf>
    <xf numFmtId="0" fontId="0" fillId="0" borderId="207" xfId="0" applyBorder="1" applyAlignment="1">
      <alignment horizontal="center" vertical="center"/>
    </xf>
    <xf numFmtId="0" fontId="0" fillId="0" borderId="208" xfId="0" applyBorder="1" applyAlignment="1">
      <alignment horizontal="center" vertical="center"/>
    </xf>
    <xf numFmtId="0" fontId="0" fillId="0" borderId="209" xfId="0" applyBorder="1" applyAlignment="1">
      <alignment horizontal="center" vertical="center"/>
    </xf>
    <xf numFmtId="9" fontId="0" fillId="0" borderId="206" xfId="0" applyNumberFormat="1" applyBorder="1" applyAlignment="1">
      <alignment horizontal="center" vertical="center"/>
    </xf>
    <xf numFmtId="9" fontId="0" fillId="0" borderId="207" xfId="0" applyNumberFormat="1" applyBorder="1" applyAlignment="1">
      <alignment horizontal="center" vertical="center"/>
    </xf>
    <xf numFmtId="9" fontId="0" fillId="0" borderId="208" xfId="0" applyNumberFormat="1" applyBorder="1" applyAlignment="1">
      <alignment horizontal="center" vertical="center"/>
    </xf>
    <xf numFmtId="9" fontId="0" fillId="0" borderId="209" xfId="0" applyNumberFormat="1" applyBorder="1" applyAlignment="1">
      <alignment horizontal="center" vertical="center"/>
    </xf>
    <xf numFmtId="0" fontId="10" fillId="2" borderId="212" xfId="2" applyFont="1" applyFill="1" applyBorder="1" applyAlignment="1">
      <alignment horizontal="center" vertical="center"/>
    </xf>
    <xf numFmtId="0" fontId="8" fillId="0" borderId="214" xfId="1" applyFill="1" applyBorder="1" applyAlignment="1" applyProtection="1">
      <alignment vertical="center" wrapText="1"/>
    </xf>
    <xf numFmtId="0" fontId="117" fillId="0" borderId="213" xfId="1" applyFont="1" applyBorder="1" applyAlignment="1" applyProtection="1">
      <alignment horizontal="left" vertical="top" wrapText="1"/>
    </xf>
    <xf numFmtId="0" fontId="117" fillId="0" borderId="208" xfId="1" applyFont="1" applyBorder="1" applyAlignment="1" applyProtection="1">
      <alignment vertical="top" wrapText="1"/>
    </xf>
    <xf numFmtId="0" fontId="26" fillId="0" borderId="215" xfId="2" applyFont="1" applyBorder="1" applyAlignment="1">
      <alignment vertical="top" wrapText="1"/>
    </xf>
    <xf numFmtId="0" fontId="119" fillId="0" borderId="216" xfId="1" applyFont="1" applyFill="1" applyBorder="1" applyAlignment="1" applyProtection="1">
      <alignment horizontal="left" vertical="top" wrapText="1"/>
    </xf>
    <xf numFmtId="0" fontId="94" fillId="25" borderId="196" xfId="2" applyFont="1" applyFill="1" applyBorder="1" applyAlignment="1">
      <alignment horizontal="center" vertical="center" wrapText="1"/>
    </xf>
    <xf numFmtId="0" fontId="109" fillId="18" borderId="200" xfId="0" applyFont="1" applyFill="1" applyBorder="1" applyAlignment="1">
      <alignment horizontal="center" vertical="center"/>
    </xf>
    <xf numFmtId="14" fontId="109" fillId="18" borderId="0" xfId="2" applyNumberFormat="1" applyFont="1" applyFill="1" applyAlignment="1">
      <alignment horizontal="left" vertical="center"/>
    </xf>
    <xf numFmtId="0" fontId="6" fillId="18" borderId="107" xfId="2" applyFill="1" applyBorder="1">
      <alignment vertical="center"/>
    </xf>
    <xf numFmtId="0" fontId="163" fillId="0" borderId="122" xfId="1" applyFont="1" applyFill="1" applyBorder="1" applyAlignment="1" applyProtection="1">
      <alignment horizontal="left" vertical="top" wrapText="1"/>
    </xf>
    <xf numFmtId="0" fontId="137" fillId="20" borderId="211" xfId="2" applyFont="1" applyFill="1" applyBorder="1" applyAlignment="1">
      <alignment horizontal="center" vertical="center" wrapText="1"/>
    </xf>
    <xf numFmtId="0" fontId="0" fillId="18" borderId="138" xfId="0" applyFill="1" applyBorder="1" applyAlignment="1">
      <alignment vertical="center" wrapText="1"/>
    </xf>
    <xf numFmtId="14" fontId="97" fillId="18" borderId="139" xfId="17" applyNumberFormat="1" applyFont="1" applyFill="1" applyBorder="1" applyAlignment="1">
      <alignment horizontal="center" vertical="center" wrapText="1"/>
    </xf>
    <xf numFmtId="0" fontId="69" fillId="18" borderId="138" xfId="0" applyFont="1" applyFill="1" applyBorder="1" applyAlignment="1">
      <alignment horizontal="center" vertical="center" wrapText="1"/>
    </xf>
    <xf numFmtId="0" fontId="117" fillId="0" borderId="99" xfId="1" applyFont="1" applyBorder="1" applyAlignment="1" applyProtection="1">
      <alignment horizontal="left" vertical="top" wrapText="1"/>
    </xf>
    <xf numFmtId="0" fontId="8" fillId="0" borderId="121" xfId="1" applyBorder="1" applyAlignment="1" applyProtection="1">
      <alignment vertical="center"/>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24" xfId="2" applyNumberFormat="1" applyFont="1" applyFill="1" applyBorder="1" applyAlignment="1">
      <alignment horizontal="center" vertical="center"/>
    </xf>
    <xf numFmtId="0" fontId="6" fillId="20" borderId="227" xfId="2" applyFill="1" applyBorder="1">
      <alignment vertical="center"/>
    </xf>
    <xf numFmtId="14" fontId="6" fillId="20" borderId="227" xfId="2" applyNumberFormat="1" applyFill="1" applyBorder="1">
      <alignment vertical="center"/>
    </xf>
    <xf numFmtId="0" fontId="97" fillId="18" borderId="138" xfId="17" applyFont="1" applyFill="1" applyBorder="1" applyAlignment="1">
      <alignment horizontal="center" vertical="center" wrapText="1"/>
    </xf>
    <xf numFmtId="14" fontId="12" fillId="18" borderId="139" xfId="17" applyNumberFormat="1" applyFont="1" applyFill="1" applyBorder="1" applyAlignment="1">
      <alignment horizontal="center" vertical="center"/>
    </xf>
    <xf numFmtId="0" fontId="171" fillId="20" borderId="160" xfId="2" applyFont="1" applyFill="1" applyBorder="1" applyAlignment="1">
      <alignment horizontal="center" vertical="center" wrapText="1"/>
    </xf>
    <xf numFmtId="0" fontId="172" fillId="20" borderId="97" xfId="2" applyFont="1" applyFill="1" applyBorder="1" applyAlignment="1">
      <alignment horizontal="center" vertical="center" wrapText="1"/>
    </xf>
    <xf numFmtId="0" fontId="173" fillId="20" borderId="160" xfId="2" applyFont="1" applyFill="1" applyBorder="1" applyAlignment="1">
      <alignment horizontal="center" vertical="center" wrapText="1"/>
    </xf>
    <xf numFmtId="0" fontId="110" fillId="20" borderId="95" xfId="2" applyFont="1" applyFill="1" applyBorder="1" applyAlignment="1">
      <alignment horizontal="center" vertical="center" shrinkToFit="1"/>
    </xf>
    <xf numFmtId="0" fontId="83" fillId="22" borderId="81" xfId="0" applyFont="1" applyFill="1" applyBorder="1" applyAlignment="1">
      <alignment horizontal="center" vertical="center" wrapText="1"/>
    </xf>
    <xf numFmtId="0" fontId="22" fillId="28" borderId="198" xfId="2" applyFont="1" applyFill="1" applyBorder="1" applyAlignment="1">
      <alignment horizontal="center" vertical="center" wrapText="1"/>
    </xf>
    <xf numFmtId="0" fontId="138" fillId="28" borderId="198" xfId="2" applyFont="1" applyFill="1" applyBorder="1" applyAlignment="1">
      <alignment horizontal="center" vertical="center" wrapText="1"/>
    </xf>
    <xf numFmtId="0" fontId="22" fillId="28" borderId="198" xfId="2" applyFont="1" applyFill="1" applyBorder="1" applyAlignment="1">
      <alignment horizontal="left" vertical="center" shrinkToFit="1"/>
    </xf>
    <xf numFmtId="14" fontId="22" fillId="28" borderId="198" xfId="2" applyNumberFormat="1" applyFont="1" applyFill="1" applyBorder="1" applyAlignment="1">
      <alignment horizontal="center" vertical="center"/>
    </xf>
    <xf numFmtId="14" fontId="22" fillId="28" borderId="199" xfId="2" applyNumberFormat="1" applyFont="1" applyFill="1" applyBorder="1" applyAlignment="1">
      <alignment horizontal="center" vertical="center"/>
    </xf>
    <xf numFmtId="0" fontId="22" fillId="28" borderId="222" xfId="2" applyFont="1" applyFill="1" applyBorder="1" applyAlignment="1">
      <alignment horizontal="center" vertical="center" wrapText="1"/>
    </xf>
    <xf numFmtId="0" fontId="138" fillId="28" borderId="222" xfId="2" applyFont="1" applyFill="1" applyBorder="1" applyAlignment="1">
      <alignment horizontal="center" vertical="center" wrapText="1"/>
    </xf>
    <xf numFmtId="0" fontId="22" fillId="28" borderId="222" xfId="2" applyFont="1" applyFill="1" applyBorder="1" applyAlignment="1">
      <alignment horizontal="left" vertical="center" shrinkToFit="1"/>
    </xf>
    <xf numFmtId="14" fontId="22" fillId="28" borderId="222" xfId="2" applyNumberFormat="1" applyFont="1" applyFill="1" applyBorder="1" applyAlignment="1">
      <alignment horizontal="center" vertical="center"/>
    </xf>
    <xf numFmtId="14" fontId="22" fillId="28" borderId="223" xfId="2" applyNumberFormat="1" applyFont="1" applyFill="1" applyBorder="1" applyAlignment="1">
      <alignment horizontal="center" vertical="center"/>
    </xf>
    <xf numFmtId="0" fontId="22" fillId="20" borderId="198" xfId="2" applyFont="1" applyFill="1" applyBorder="1" applyAlignment="1">
      <alignment horizontal="center" vertical="center" wrapText="1"/>
    </xf>
    <xf numFmtId="0" fontId="138" fillId="20" borderId="198" xfId="2" applyFont="1" applyFill="1" applyBorder="1" applyAlignment="1">
      <alignment horizontal="center" vertical="center" wrapText="1"/>
    </xf>
    <xf numFmtId="0" fontId="22" fillId="20" borderId="198" xfId="2" applyFont="1" applyFill="1" applyBorder="1" applyAlignment="1">
      <alignment horizontal="left" vertical="center" shrinkToFit="1"/>
    </xf>
    <xf numFmtId="14" fontId="22" fillId="20" borderId="198" xfId="2" applyNumberFormat="1" applyFont="1" applyFill="1" applyBorder="1" applyAlignment="1">
      <alignment horizontal="center" vertical="center"/>
    </xf>
    <xf numFmtId="14" fontId="22" fillId="20" borderId="199" xfId="2" applyNumberFormat="1" applyFont="1" applyFill="1" applyBorder="1" applyAlignment="1">
      <alignment horizontal="center" vertical="center"/>
    </xf>
    <xf numFmtId="0" fontId="22" fillId="20" borderId="222" xfId="2" applyFont="1" applyFill="1" applyBorder="1" applyAlignment="1">
      <alignment horizontal="center" vertical="center" wrapText="1"/>
    </xf>
    <xf numFmtId="0" fontId="22" fillId="40" borderId="198" xfId="2" applyFont="1" applyFill="1" applyBorder="1" applyAlignment="1">
      <alignment horizontal="center" vertical="center" wrapText="1"/>
    </xf>
    <xf numFmtId="0" fontId="138" fillId="40" borderId="198" xfId="2" applyFont="1" applyFill="1" applyBorder="1" applyAlignment="1">
      <alignment horizontal="center" vertical="center" wrapText="1"/>
    </xf>
    <xf numFmtId="0" fontId="22" fillId="40" borderId="198" xfId="2" applyFont="1" applyFill="1" applyBorder="1" applyAlignment="1">
      <alignment horizontal="left" vertical="center" shrinkToFit="1"/>
    </xf>
    <xf numFmtId="14" fontId="22" fillId="40" borderId="198" xfId="2" applyNumberFormat="1" applyFont="1" applyFill="1" applyBorder="1" applyAlignment="1">
      <alignment horizontal="center" vertical="center"/>
    </xf>
    <xf numFmtId="14" fontId="22" fillId="40" borderId="199" xfId="2" applyNumberFormat="1" applyFont="1" applyFill="1" applyBorder="1" applyAlignment="1">
      <alignment horizontal="center" vertical="center"/>
    </xf>
    <xf numFmtId="0" fontId="22" fillId="41" borderId="198" xfId="2" applyFont="1" applyFill="1" applyBorder="1" applyAlignment="1">
      <alignment horizontal="center" vertical="center" wrapText="1"/>
    </xf>
    <xf numFmtId="0" fontId="138" fillId="41" borderId="198" xfId="2" applyFont="1" applyFill="1" applyBorder="1" applyAlignment="1">
      <alignment horizontal="center" vertical="center" wrapText="1"/>
    </xf>
    <xf numFmtId="0" fontId="22" fillId="41" borderId="198" xfId="2" applyFont="1" applyFill="1" applyBorder="1" applyAlignment="1">
      <alignment horizontal="left" vertical="center" shrinkToFit="1"/>
    </xf>
    <xf numFmtId="14" fontId="22" fillId="41" borderId="198" xfId="2" applyNumberFormat="1" applyFont="1" applyFill="1" applyBorder="1" applyAlignment="1">
      <alignment horizontal="center" vertical="center"/>
    </xf>
    <xf numFmtId="14" fontId="22" fillId="41" borderId="199" xfId="2" applyNumberFormat="1" applyFont="1" applyFill="1" applyBorder="1" applyAlignment="1">
      <alignment horizontal="center" vertical="center"/>
    </xf>
    <xf numFmtId="0" fontId="22" fillId="41" borderId="222" xfId="2" applyFont="1" applyFill="1" applyBorder="1" applyAlignment="1">
      <alignment horizontal="center" vertical="center" wrapText="1"/>
    </xf>
    <xf numFmtId="0" fontId="138" fillId="41" borderId="222" xfId="2" applyFont="1" applyFill="1" applyBorder="1" applyAlignment="1">
      <alignment horizontal="center" vertical="center" wrapText="1"/>
    </xf>
    <xf numFmtId="0" fontId="22" fillId="41" borderId="222" xfId="2" applyFont="1" applyFill="1" applyBorder="1" applyAlignment="1">
      <alignment horizontal="left" vertical="center" shrinkToFit="1"/>
    </xf>
    <xf numFmtId="14" fontId="22" fillId="41" borderId="222" xfId="2" applyNumberFormat="1" applyFont="1" applyFill="1" applyBorder="1" applyAlignment="1">
      <alignment horizontal="center" vertical="center"/>
    </xf>
    <xf numFmtId="14" fontId="22" fillId="41" borderId="223" xfId="2" applyNumberFormat="1" applyFont="1" applyFill="1" applyBorder="1" applyAlignment="1">
      <alignment horizontal="center" vertical="center"/>
    </xf>
    <xf numFmtId="0" fontId="22" fillId="42" borderId="198" xfId="2" applyFont="1" applyFill="1" applyBorder="1" applyAlignment="1">
      <alignment horizontal="center" vertical="center" wrapText="1"/>
    </xf>
    <xf numFmtId="0" fontId="138" fillId="42" borderId="198" xfId="2" applyFont="1" applyFill="1" applyBorder="1" applyAlignment="1">
      <alignment horizontal="center" vertical="center" wrapText="1"/>
    </xf>
    <xf numFmtId="0" fontId="22" fillId="42" borderId="198" xfId="2" applyFont="1" applyFill="1" applyBorder="1" applyAlignment="1">
      <alignment horizontal="left" vertical="center" shrinkToFit="1"/>
    </xf>
    <xf numFmtId="14" fontId="22" fillId="42" borderId="198" xfId="2" applyNumberFormat="1" applyFont="1" applyFill="1" applyBorder="1" applyAlignment="1">
      <alignment horizontal="center" vertical="center"/>
    </xf>
    <xf numFmtId="14" fontId="22" fillId="42" borderId="199" xfId="2" applyNumberFormat="1" applyFont="1" applyFill="1" applyBorder="1" applyAlignment="1">
      <alignment horizontal="center" vertical="center"/>
    </xf>
    <xf numFmtId="0" fontId="31" fillId="30" borderId="93" xfId="1" applyFont="1" applyFill="1" applyBorder="1" applyAlignment="1" applyProtection="1">
      <alignment horizontal="center" vertical="center" wrapText="1" shrinkToFit="1"/>
    </xf>
    <xf numFmtId="0" fontId="86" fillId="0" borderId="107" xfId="2" applyFont="1" applyBorder="1" applyAlignment="1">
      <alignment vertical="center" shrinkToFit="1"/>
    </xf>
    <xf numFmtId="0" fontId="8" fillId="0" borderId="232" xfId="1" applyBorder="1" applyAlignment="1" applyProtection="1">
      <alignment horizontal="left" vertical="center" wrapText="1"/>
    </xf>
    <xf numFmtId="0" fontId="6" fillId="0" borderId="232" xfId="2" applyBorder="1">
      <alignment vertical="center"/>
    </xf>
    <xf numFmtId="14" fontId="6" fillId="20" borderId="233" xfId="2" applyNumberFormat="1" applyFill="1" applyBorder="1">
      <alignment vertical="center"/>
    </xf>
    <xf numFmtId="0" fontId="159" fillId="34" borderId="79" xfId="0" applyFont="1" applyFill="1" applyBorder="1" applyAlignment="1">
      <alignment horizontal="center" vertical="center" wrapText="1"/>
    </xf>
    <xf numFmtId="0" fontId="22" fillId="0" borderId="138" xfId="17" applyFont="1" applyBorder="1" applyAlignment="1">
      <alignment horizontal="center" vertical="center" wrapText="1"/>
    </xf>
    <xf numFmtId="14" fontId="22" fillId="0" borderId="139" xfId="17" applyNumberFormat="1" applyFont="1" applyBorder="1" applyAlignment="1">
      <alignment horizontal="center" vertical="center"/>
    </xf>
    <xf numFmtId="0" fontId="22" fillId="0" borderId="198" xfId="2" applyFont="1" applyBorder="1" applyAlignment="1">
      <alignment horizontal="center" vertical="center" wrapText="1"/>
    </xf>
    <xf numFmtId="0" fontId="138" fillId="0" borderId="198" xfId="2" applyFont="1" applyBorder="1" applyAlignment="1">
      <alignment horizontal="center" vertical="center" wrapText="1"/>
    </xf>
    <xf numFmtId="0" fontId="22" fillId="0" borderId="198" xfId="2" applyFont="1" applyBorder="1" applyAlignment="1">
      <alignment horizontal="left" vertical="center" shrinkToFit="1"/>
    </xf>
    <xf numFmtId="14" fontId="22" fillId="0" borderId="198" xfId="2" applyNumberFormat="1" applyFont="1" applyBorder="1" applyAlignment="1">
      <alignment horizontal="center" vertical="center"/>
    </xf>
    <xf numFmtId="14" fontId="22" fillId="0" borderId="199" xfId="2" applyNumberFormat="1" applyFont="1" applyBorder="1" applyAlignment="1">
      <alignment horizontal="center" vertical="center"/>
    </xf>
    <xf numFmtId="0" fontId="22" fillId="37" borderId="181" xfId="2" applyFont="1" applyFill="1" applyBorder="1" applyAlignment="1">
      <alignment horizontal="center" vertical="center" wrapText="1"/>
    </xf>
    <xf numFmtId="0" fontId="22" fillId="27" borderId="198" xfId="2" applyFont="1" applyFill="1" applyBorder="1" applyAlignment="1">
      <alignment horizontal="center" vertical="center" wrapText="1"/>
    </xf>
    <xf numFmtId="0" fontId="138" fillId="27" borderId="198" xfId="2" applyFont="1" applyFill="1" applyBorder="1" applyAlignment="1">
      <alignment horizontal="center" vertical="center" wrapText="1"/>
    </xf>
    <xf numFmtId="0" fontId="22" fillId="27" borderId="198" xfId="2" applyFont="1" applyFill="1" applyBorder="1" applyAlignment="1">
      <alignment horizontal="left" vertical="center" shrinkToFit="1"/>
    </xf>
    <xf numFmtId="14" fontId="22" fillId="27" borderId="198" xfId="2" applyNumberFormat="1" applyFont="1" applyFill="1" applyBorder="1" applyAlignment="1">
      <alignment horizontal="center" vertical="center"/>
    </xf>
    <xf numFmtId="14" fontId="22" fillId="27" borderId="199" xfId="2" applyNumberFormat="1" applyFont="1" applyFill="1" applyBorder="1" applyAlignment="1">
      <alignment horizontal="center" vertical="center"/>
    </xf>
    <xf numFmtId="0" fontId="22" fillId="27" borderId="222" xfId="2" applyFont="1" applyFill="1" applyBorder="1" applyAlignment="1">
      <alignment horizontal="center" vertical="center" wrapText="1"/>
    </xf>
    <xf numFmtId="0" fontId="138" fillId="27" borderId="222" xfId="2" applyFont="1" applyFill="1" applyBorder="1" applyAlignment="1">
      <alignment horizontal="center" vertical="center" wrapText="1"/>
    </xf>
    <xf numFmtId="0" fontId="22" fillId="27" borderId="222" xfId="2" applyFont="1" applyFill="1" applyBorder="1" applyAlignment="1">
      <alignment horizontal="left" vertical="center" shrinkToFit="1"/>
    </xf>
    <xf numFmtId="14" fontId="22" fillId="27" borderId="222" xfId="2" applyNumberFormat="1" applyFont="1" applyFill="1" applyBorder="1" applyAlignment="1">
      <alignment horizontal="center" vertical="center"/>
    </xf>
    <xf numFmtId="14" fontId="22" fillId="27" borderId="223" xfId="2" applyNumberFormat="1" applyFont="1" applyFill="1" applyBorder="1" applyAlignment="1">
      <alignment horizontal="center" vertical="center"/>
    </xf>
    <xf numFmtId="0" fontId="174" fillId="30" borderId="0" xfId="2" applyFont="1" applyFill="1">
      <alignment vertical="center"/>
    </xf>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2" fillId="0" borderId="126" xfId="17" applyNumberFormat="1" applyFont="1" applyBorder="1" applyAlignment="1">
      <alignment horizontal="center" vertical="center" shrinkToFit="1"/>
    </xf>
    <xf numFmtId="179" fontId="132" fillId="0" borderId="127"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2" xfId="17" applyFont="1" applyFill="1" applyBorder="1" applyAlignment="1">
      <alignment horizontal="center" vertical="center" wrapText="1"/>
    </xf>
    <xf numFmtId="0" fontId="10" fillId="6" borderId="100" xfId="17" applyFont="1" applyFill="1" applyBorder="1" applyAlignment="1">
      <alignment horizontal="center" vertical="center" wrapText="1"/>
    </xf>
    <xf numFmtId="0" fontId="10" fillId="6" borderId="103" xfId="17" applyFont="1" applyFill="1" applyBorder="1" applyAlignment="1">
      <alignment horizontal="center" vertical="center" wrapText="1"/>
    </xf>
    <xf numFmtId="0" fontId="36" fillId="18" borderId="140"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137"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11" fillId="0" borderId="134"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31" xfId="17" applyFont="1" applyFill="1" applyBorder="1" applyAlignment="1">
      <alignment horizontal="left" vertical="top" wrapText="1"/>
    </xf>
    <xf numFmtId="0" fontId="36" fillId="18" borderId="229" xfId="17" applyFont="1" applyFill="1" applyBorder="1" applyAlignment="1">
      <alignment horizontal="left" vertical="top" wrapText="1"/>
    </xf>
    <xf numFmtId="0" fontId="36" fillId="18" borderId="230" xfId="17" applyFont="1" applyFill="1" applyBorder="1" applyAlignment="1">
      <alignment horizontal="left" vertical="top" wrapText="1"/>
    </xf>
    <xf numFmtId="0" fontId="105" fillId="18" borderId="228" xfId="17" applyFont="1" applyFill="1" applyBorder="1" applyAlignment="1">
      <alignment horizontal="left" vertical="top" wrapText="1"/>
    </xf>
    <xf numFmtId="0" fontId="105" fillId="18" borderId="229" xfId="17" applyFont="1" applyFill="1" applyBorder="1" applyAlignment="1">
      <alignment horizontal="left" vertical="top" wrapText="1"/>
    </xf>
    <xf numFmtId="0" fontId="105" fillId="18" borderId="230" xfId="17" applyFont="1" applyFill="1" applyBorder="1" applyAlignment="1">
      <alignment horizontal="left" vertical="top" wrapText="1"/>
    </xf>
    <xf numFmtId="0" fontId="12" fillId="18" borderId="140" xfId="17" applyFont="1" applyFill="1" applyBorder="1" applyAlignment="1">
      <alignment horizontal="left" vertical="top" wrapText="1"/>
    </xf>
    <xf numFmtId="0" fontId="12" fillId="18" borderId="136" xfId="17" applyFont="1" applyFill="1" applyBorder="1" applyAlignment="1">
      <alignment horizontal="left" vertical="top" wrapText="1"/>
    </xf>
    <xf numFmtId="0" fontId="12" fillId="18" borderId="137" xfId="17" applyFont="1" applyFill="1" applyBorder="1" applyAlignment="1">
      <alignment horizontal="left" vertical="top" wrapText="1"/>
    </xf>
    <xf numFmtId="0" fontId="36" fillId="18" borderId="145" xfId="17" applyFont="1" applyFill="1" applyBorder="1" applyAlignment="1">
      <alignment horizontal="left" vertical="top" wrapText="1"/>
    </xf>
    <xf numFmtId="0" fontId="36" fillId="18" borderId="138" xfId="17" applyFont="1" applyFill="1" applyBorder="1" applyAlignment="1">
      <alignment horizontal="left" vertical="top" wrapText="1"/>
    </xf>
    <xf numFmtId="0" fontId="91" fillId="18" borderId="140" xfId="17" applyFont="1" applyFill="1" applyBorder="1" applyAlignment="1">
      <alignment horizontal="left" vertical="top" wrapText="1"/>
    </xf>
    <xf numFmtId="0" fontId="91" fillId="18" borderId="136" xfId="17" applyFont="1" applyFill="1" applyBorder="1" applyAlignment="1">
      <alignment horizontal="left" vertical="top" wrapText="1"/>
    </xf>
    <xf numFmtId="0" fontId="91" fillId="18" borderId="137" xfId="17" applyFont="1" applyFill="1" applyBorder="1" applyAlignment="1">
      <alignment horizontal="left" vertical="top" wrapText="1"/>
    </xf>
    <xf numFmtId="0" fontId="12" fillId="18" borderId="140" xfId="2" applyFont="1" applyFill="1" applyBorder="1" applyAlignment="1">
      <alignment horizontal="left" vertical="top" wrapText="1"/>
    </xf>
    <xf numFmtId="0" fontId="12" fillId="18" borderId="136" xfId="2" applyFont="1" applyFill="1" applyBorder="1" applyAlignment="1">
      <alignment horizontal="left" vertical="top" wrapText="1"/>
    </xf>
    <xf numFmtId="0" fontId="12" fillId="18" borderId="137" xfId="2" applyFont="1" applyFill="1" applyBorder="1" applyAlignment="1">
      <alignment horizontal="left" vertical="top" wrapText="1"/>
    </xf>
    <xf numFmtId="0" fontId="59" fillId="11" borderId="156" xfId="17" applyFont="1" applyFill="1" applyBorder="1" applyAlignment="1">
      <alignment horizontal="right" vertical="center" wrapText="1"/>
    </xf>
    <xf numFmtId="0" fontId="60" fillId="11" borderId="156" xfId="0" applyFont="1" applyFill="1" applyBorder="1" applyAlignment="1">
      <alignment horizontal="right" vertical="center"/>
    </xf>
    <xf numFmtId="0" fontId="0" fillId="11" borderId="156" xfId="0" applyFill="1" applyBorder="1" applyAlignment="1">
      <alignment horizontal="right" vertical="center"/>
    </xf>
    <xf numFmtId="180" fontId="59" fillId="11" borderId="156" xfId="17" applyNumberFormat="1" applyFont="1" applyFill="1" applyBorder="1" applyAlignment="1">
      <alignment horizontal="center" vertical="center" wrapText="1"/>
    </xf>
    <xf numFmtId="180" fontId="0" fillId="11" borderId="156" xfId="0" applyNumberFormat="1" applyFill="1" applyBorder="1" applyAlignment="1">
      <alignment horizontal="center" vertical="center" wrapText="1"/>
    </xf>
    <xf numFmtId="0" fontId="61" fillId="12" borderId="157" xfId="17" applyFont="1" applyFill="1" applyBorder="1" applyAlignment="1">
      <alignment horizontal="center" vertical="center" wrapText="1"/>
    </xf>
    <xf numFmtId="0" fontId="62" fillId="12" borderId="157" xfId="0" applyFont="1" applyFill="1" applyBorder="1" applyAlignment="1">
      <alignment horizontal="center" vertical="center"/>
    </xf>
    <xf numFmtId="0" fontId="61" fillId="9" borderId="157" xfId="0" applyFont="1" applyFill="1" applyBorder="1" applyAlignment="1">
      <alignment horizontal="center" vertical="center"/>
    </xf>
    <xf numFmtId="0" fontId="64" fillId="9" borderId="157"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50" xfId="17" applyFont="1" applyFill="1" applyBorder="1" applyAlignment="1">
      <alignment horizontal="center" vertical="center" wrapText="1"/>
    </xf>
    <xf numFmtId="0" fontId="57" fillId="15" borderId="150" xfId="17" applyFont="1" applyFill="1" applyBorder="1" applyAlignment="1">
      <alignment horizontal="center" vertical="center" wrapText="1"/>
    </xf>
    <xf numFmtId="0" fontId="0" fillId="15" borderId="150" xfId="0" applyFill="1" applyBorder="1" applyAlignment="1">
      <alignment horizontal="center" vertical="center" wrapText="1"/>
    </xf>
    <xf numFmtId="180" fontId="59" fillId="3" borderId="152" xfId="17" applyNumberFormat="1" applyFont="1" applyFill="1" applyBorder="1" applyAlignment="1">
      <alignment horizontal="center" vertical="center" wrapText="1"/>
    </xf>
    <xf numFmtId="180" fontId="59" fillId="3" borderId="154" xfId="17" applyNumberFormat="1"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67" fillId="3" borderId="154"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40" xfId="2" applyFont="1" applyFill="1" applyBorder="1" applyAlignment="1">
      <alignment horizontal="left" vertical="top" wrapText="1"/>
    </xf>
    <xf numFmtId="0" fontId="93" fillId="18" borderId="136" xfId="2" applyFont="1" applyFill="1" applyBorder="1" applyAlignment="1">
      <alignment horizontal="left" vertical="top" wrapText="1"/>
    </xf>
    <xf numFmtId="0" fontId="93" fillId="18" borderId="137" xfId="2" applyFont="1" applyFill="1" applyBorder="1" applyAlignment="1">
      <alignment horizontal="left" vertical="top" wrapText="1"/>
    </xf>
    <xf numFmtId="0" fontId="12" fillId="0" borderId="140" xfId="2" applyFont="1" applyBorder="1" applyAlignment="1">
      <alignment horizontal="left" vertical="top" wrapText="1"/>
    </xf>
    <xf numFmtId="0" fontId="12" fillId="0" borderId="136" xfId="2" applyFont="1" applyBorder="1" applyAlignment="1">
      <alignment horizontal="left" vertical="top" wrapText="1"/>
    </xf>
    <xf numFmtId="0" fontId="12" fillId="0" borderId="137" xfId="2" applyFont="1" applyBorder="1" applyAlignment="1">
      <alignment horizontal="left" vertical="top" wrapText="1"/>
    </xf>
    <xf numFmtId="0" fontId="6" fillId="0" borderId="0" xfId="2">
      <alignment vertical="center"/>
    </xf>
    <xf numFmtId="14" fontId="85" fillId="20" borderId="84" xfId="1" applyNumberFormat="1" applyFont="1" applyFill="1" applyBorder="1" applyAlignment="1" applyProtection="1">
      <alignment horizontal="center" vertical="center" wrapText="1"/>
    </xf>
    <xf numFmtId="14" fontId="85" fillId="20" borderId="106"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86" xfId="1" applyNumberFormat="1" applyFont="1" applyFill="1" applyBorder="1" applyAlignment="1" applyProtection="1">
      <alignment horizontal="center" vertical="center" shrinkToFit="1"/>
    </xf>
    <xf numFmtId="14" fontId="85" fillId="20" borderId="87" xfId="1" applyNumberFormat="1" applyFont="1" applyFill="1" applyBorder="1" applyAlignment="1" applyProtection="1">
      <alignment horizontal="center" vertical="center" wrapText="1"/>
    </xf>
    <xf numFmtId="14" fontId="85" fillId="20" borderId="88" xfId="1" applyNumberFormat="1" applyFont="1" applyFill="1" applyBorder="1" applyAlignment="1" applyProtection="1">
      <alignment horizontal="center" vertical="center" wrapText="1"/>
    </xf>
    <xf numFmtId="14" fontId="85" fillId="20" borderId="89" xfId="1" applyNumberFormat="1" applyFont="1" applyFill="1" applyBorder="1" applyAlignment="1" applyProtection="1">
      <alignment horizontal="center" vertical="center" wrapTex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14" fontId="85" fillId="20" borderId="86" xfId="2" applyNumberFormat="1" applyFont="1" applyFill="1" applyBorder="1" applyAlignment="1">
      <alignment horizontal="center" vertical="center" shrinkToFit="1"/>
    </xf>
    <xf numFmtId="0" fontId="13" fillId="37" borderId="192" xfId="2" applyFont="1" applyFill="1" applyBorder="1" applyAlignment="1">
      <alignment horizontal="center" vertical="center" wrapText="1"/>
    </xf>
    <xf numFmtId="0" fontId="13" fillId="37" borderId="193" xfId="2" applyFont="1" applyFill="1" applyBorder="1" applyAlignment="1">
      <alignment horizontal="center" vertical="center" wrapText="1"/>
    </xf>
    <xf numFmtId="0" fontId="13" fillId="37" borderId="194" xfId="2" applyFont="1" applyFill="1" applyBorder="1" applyAlignment="1">
      <alignment horizontal="center" vertical="center" wrapText="1"/>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6" fillId="5" borderId="174" xfId="2" applyFill="1" applyBorder="1">
      <alignment vertical="center"/>
    </xf>
    <xf numFmtId="0" fontId="6" fillId="5" borderId="175" xfId="2" applyFill="1" applyBorder="1">
      <alignment vertical="center"/>
    </xf>
    <xf numFmtId="0" fontId="6" fillId="5" borderId="176"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2" fillId="22" borderId="190" xfId="2" applyFont="1" applyFill="1" applyBorder="1" applyAlignment="1">
      <alignment horizontal="center" vertical="center" shrinkToFit="1"/>
    </xf>
    <xf numFmtId="0" fontId="152" fillId="22" borderId="179" xfId="2" applyFont="1" applyFill="1" applyBorder="1" applyAlignment="1">
      <alignment horizontal="center" vertical="center" shrinkToFit="1"/>
    </xf>
    <xf numFmtId="0" fontId="79" fillId="5" borderId="187" xfId="2" applyFont="1" applyFill="1" applyBorder="1" applyAlignment="1">
      <alignment horizontal="center" vertical="center"/>
    </xf>
    <xf numFmtId="0" fontId="79" fillId="5" borderId="188" xfId="2" applyFont="1" applyFill="1" applyBorder="1" applyAlignment="1">
      <alignment horizontal="center" vertical="center"/>
    </xf>
    <xf numFmtId="0" fontId="79" fillId="5" borderId="189"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7" xfId="2" applyFont="1" applyFill="1" applyBorder="1" applyAlignment="1">
      <alignment vertical="top" wrapText="1"/>
    </xf>
    <xf numFmtId="0" fontId="6" fillId="0" borderId="162" xfId="2" applyBorder="1" applyAlignment="1">
      <alignment vertical="top" wrapText="1"/>
    </xf>
    <xf numFmtId="0" fontId="138" fillId="0" borderId="0" xfId="1" applyFont="1" applyAlignment="1" applyProtection="1">
      <alignment vertical="center"/>
    </xf>
    <xf numFmtId="0" fontId="6" fillId="23" borderId="164"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4" xfId="2" applyFont="1" applyFill="1" applyBorder="1" applyAlignment="1">
      <alignment horizontal="left" vertical="top" wrapText="1"/>
    </xf>
    <xf numFmtId="0" fontId="1" fillId="27" borderId="163"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5" xfId="2" applyFill="1" applyBorder="1" applyAlignment="1">
      <alignment vertical="top" wrapText="1"/>
    </xf>
    <xf numFmtId="0" fontId="14" fillId="2" borderId="162" xfId="0" applyFont="1" applyFill="1" applyBorder="1" applyAlignment="1">
      <alignment vertical="top" wrapText="1"/>
    </xf>
    <xf numFmtId="0" fontId="1" fillId="2" borderId="165" xfId="2" applyFont="1" applyFill="1" applyBorder="1" applyAlignment="1">
      <alignment horizontal="left" vertical="top" wrapText="1"/>
    </xf>
    <xf numFmtId="0" fontId="1" fillId="2" borderId="162" xfId="2" applyFont="1" applyFill="1" applyBorder="1" applyAlignment="1">
      <alignment horizontal="left" vertical="top"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10"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10"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202" xfId="0" applyFont="1" applyFill="1" applyBorder="1" applyAlignment="1">
      <alignment horizontal="center" vertical="center"/>
    </xf>
    <xf numFmtId="0" fontId="69" fillId="37" borderId="203" xfId="0" applyFont="1" applyFill="1" applyBorder="1" applyAlignment="1">
      <alignment horizontal="center" vertical="center"/>
    </xf>
    <xf numFmtId="0" fontId="69" fillId="22" borderId="202" xfId="0" applyFont="1" applyFill="1" applyBorder="1" applyAlignment="1">
      <alignment horizontal="center" vertical="center"/>
    </xf>
    <xf numFmtId="0" fontId="69" fillId="22" borderId="204" xfId="0" applyFont="1" applyFill="1" applyBorder="1" applyAlignment="1">
      <alignment horizontal="center" vertical="center"/>
    </xf>
    <xf numFmtId="0" fontId="69" fillId="22" borderId="205" xfId="0" applyFont="1" applyFill="1" applyBorder="1" applyAlignment="1">
      <alignment horizontal="center" vertical="center"/>
    </xf>
    <xf numFmtId="0" fontId="69" fillId="28" borderId="202" xfId="0" applyFont="1" applyFill="1" applyBorder="1" applyAlignment="1">
      <alignment horizontal="center" vertical="center"/>
    </xf>
    <xf numFmtId="0" fontId="69" fillId="28" borderId="204" xfId="0" applyFont="1" applyFill="1" applyBorder="1" applyAlignment="1">
      <alignment horizontal="center" vertical="center"/>
    </xf>
    <xf numFmtId="0" fontId="69" fillId="28" borderId="203" xfId="0" applyFont="1" applyFill="1" applyBorder="1" applyAlignment="1">
      <alignment horizontal="center" vertical="center"/>
    </xf>
    <xf numFmtId="178" fontId="26" fillId="3" borderId="225" xfId="2" applyNumberFormat="1" applyFont="1" applyFill="1" applyBorder="1" applyAlignment="1">
      <alignment horizontal="center" vertical="center"/>
    </xf>
    <xf numFmtId="178" fontId="26" fillId="3" borderId="226" xfId="0" applyNumberFormat="1" applyFont="1" applyFill="1" applyBorder="1" applyAlignment="1">
      <alignment horizontal="center" vertical="center"/>
    </xf>
    <xf numFmtId="178" fontId="26" fillId="3" borderId="226" xfId="2" applyNumberFormat="1" applyFont="1" applyFill="1" applyBorder="1" applyAlignment="1">
      <alignment horizontal="center" vertical="center"/>
    </xf>
    <xf numFmtId="0" fontId="27" fillId="20" borderId="217" xfId="2" applyFont="1" applyFill="1" applyBorder="1" applyAlignment="1">
      <alignment horizontal="center" vertical="center" shrinkToFit="1"/>
    </xf>
    <xf numFmtId="0" fontId="17" fillId="20" borderId="218" xfId="2" applyFont="1" applyFill="1" applyBorder="1" applyAlignment="1">
      <alignment horizontal="center" vertical="center" shrinkToFit="1"/>
    </xf>
    <xf numFmtId="0" fontId="17" fillId="20" borderId="219" xfId="2" applyFont="1" applyFill="1" applyBorder="1" applyAlignment="1">
      <alignment horizontal="center" vertical="center" shrinkToFit="1"/>
    </xf>
    <xf numFmtId="0" fontId="111" fillId="18" borderId="217" xfId="2" applyFont="1" applyFill="1" applyBorder="1" applyAlignment="1">
      <alignment horizontal="center" vertical="center" wrapText="1" shrinkToFit="1"/>
    </xf>
    <xf numFmtId="0" fontId="31" fillId="18" borderId="218" xfId="2" applyFont="1" applyFill="1" applyBorder="1" applyAlignment="1">
      <alignment horizontal="center" vertical="center" shrinkToFit="1"/>
    </xf>
    <xf numFmtId="0" fontId="31" fillId="18" borderId="219" xfId="2" applyFont="1" applyFill="1" applyBorder="1" applyAlignment="1">
      <alignment horizontal="center" vertical="center" shrinkToFit="1"/>
    </xf>
    <xf numFmtId="0" fontId="111" fillId="28" borderId="217" xfId="2" applyFont="1" applyFill="1" applyBorder="1" applyAlignment="1">
      <alignment horizontal="center" vertical="center" wrapText="1" shrinkToFit="1"/>
    </xf>
    <xf numFmtId="0" fontId="17" fillId="28" borderId="218" xfId="2" applyFont="1" applyFill="1" applyBorder="1" applyAlignment="1">
      <alignment horizontal="center" vertical="center" shrinkToFit="1"/>
    </xf>
    <xf numFmtId="0" fontId="17" fillId="28" borderId="219" xfId="2" applyFont="1" applyFill="1" applyBorder="1" applyAlignment="1">
      <alignment horizontal="center" vertical="center" shrinkToFit="1"/>
    </xf>
    <xf numFmtId="0" fontId="119" fillId="28" borderId="129" xfId="1" applyFont="1" applyFill="1" applyBorder="1" applyAlignment="1" applyProtection="1">
      <alignment horizontal="left" vertical="top" wrapText="1"/>
    </xf>
    <xf numFmtId="0" fontId="119" fillId="28" borderId="201" xfId="1" applyFont="1" applyFill="1" applyBorder="1" applyAlignment="1" applyProtection="1">
      <alignment horizontal="left" vertical="top" wrapText="1"/>
    </xf>
    <xf numFmtId="0" fontId="119" fillId="28" borderId="220" xfId="1" applyFont="1" applyFill="1" applyBorder="1" applyAlignment="1" applyProtection="1">
      <alignment horizontal="left" vertical="top" wrapText="1"/>
    </xf>
    <xf numFmtId="0" fontId="164" fillId="18" borderId="129" xfId="1" applyFont="1" applyFill="1" applyBorder="1" applyAlignment="1" applyProtection="1">
      <alignment horizontal="left" vertical="top" wrapText="1"/>
    </xf>
    <xf numFmtId="0" fontId="117" fillId="18" borderId="201" xfId="1" applyFont="1" applyFill="1" applyBorder="1" applyAlignment="1" applyProtection="1">
      <alignment horizontal="left" vertical="top" wrapText="1"/>
    </xf>
    <xf numFmtId="0" fontId="117" fillId="18" borderId="220" xfId="1" applyFont="1" applyFill="1" applyBorder="1" applyAlignment="1" applyProtection="1">
      <alignment horizontal="left" vertical="top" wrapText="1"/>
    </xf>
    <xf numFmtId="0" fontId="160" fillId="18" borderId="191" xfId="1" applyFont="1" applyFill="1" applyBorder="1" applyAlignment="1" applyProtection="1">
      <alignment horizontal="center" vertical="center" wrapText="1" shrinkToFit="1"/>
    </xf>
    <xf numFmtId="0" fontId="161" fillId="18" borderId="193" xfId="2" applyFont="1" applyFill="1" applyBorder="1" applyAlignment="1">
      <alignment horizontal="center" vertical="center" wrapText="1" shrinkToFit="1"/>
    </xf>
    <xf numFmtId="0" fontId="161" fillId="18" borderId="194" xfId="2" applyFont="1" applyFill="1" applyBorder="1" applyAlignment="1">
      <alignment horizontal="center" vertical="center" wrapText="1" shrinkToFit="1"/>
    </xf>
    <xf numFmtId="0" fontId="119" fillId="18" borderId="210"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27" fillId="28" borderId="191" xfId="2" applyFont="1" applyFill="1" applyBorder="1" applyAlignment="1">
      <alignment horizontal="center" vertical="center" wrapText="1" shrinkToFit="1"/>
    </xf>
    <xf numFmtId="0" fontId="27" fillId="28" borderId="193" xfId="2" applyFont="1" applyFill="1" applyBorder="1" applyAlignment="1">
      <alignment horizontal="center" vertical="center" wrapText="1" shrinkToFit="1"/>
    </xf>
    <xf numFmtId="0" fontId="27" fillId="28" borderId="194" xfId="2" applyFont="1" applyFill="1" applyBorder="1" applyAlignment="1">
      <alignment horizontal="center" vertical="center" wrapText="1" shrinkToFit="1"/>
    </xf>
    <xf numFmtId="0" fontId="129" fillId="28" borderId="210" xfId="2" applyFont="1" applyFill="1" applyBorder="1" applyAlignment="1">
      <alignment horizontal="left" vertical="top" wrapText="1" shrinkToFit="1"/>
    </xf>
    <xf numFmtId="0" fontId="129" fillId="28" borderId="79" xfId="2" applyFont="1" applyFill="1" applyBorder="1" applyAlignment="1">
      <alignment horizontal="left" vertical="top" wrapText="1" shrinkToFit="1"/>
    </xf>
    <xf numFmtId="0" fontId="129" fillId="28" borderId="80" xfId="2" applyFont="1" applyFill="1" applyBorder="1" applyAlignment="1">
      <alignment horizontal="left" vertical="top" wrapText="1" shrinkToFit="1"/>
    </xf>
    <xf numFmtId="0" fontId="117" fillId="18" borderId="125" xfId="1" applyFont="1" applyFill="1" applyBorder="1" applyAlignment="1" applyProtection="1">
      <alignment vertical="top" wrapText="1"/>
    </xf>
    <xf numFmtId="0" fontId="20" fillId="18" borderId="215" xfId="2" applyFont="1" applyFill="1" applyBorder="1" applyAlignment="1">
      <alignment vertical="top" wrapText="1"/>
    </xf>
    <xf numFmtId="0" fontId="20" fillId="18" borderId="221" xfId="2" applyFont="1" applyFill="1" applyBorder="1" applyAlignment="1">
      <alignment vertical="top" wrapText="1"/>
    </xf>
    <xf numFmtId="0" fontId="17" fillId="18" borderId="218" xfId="2" applyFont="1" applyFill="1" applyBorder="1" applyAlignment="1">
      <alignment horizontal="center" vertical="center" shrinkToFit="1"/>
    </xf>
    <xf numFmtId="0" fontId="17" fillId="18" borderId="219" xfId="2" applyFont="1" applyFill="1" applyBorder="1" applyAlignment="1">
      <alignment horizontal="center" vertical="center" shrinkToFit="1"/>
    </xf>
    <xf numFmtId="0" fontId="119" fillId="18" borderId="129" xfId="1" applyFont="1" applyFill="1" applyBorder="1" applyAlignment="1" applyProtection="1">
      <alignment horizontal="left" vertical="top" wrapText="1"/>
    </xf>
    <xf numFmtId="0" fontId="119" fillId="18" borderId="201" xfId="1" applyFont="1" applyFill="1" applyBorder="1" applyAlignment="1" applyProtection="1">
      <alignment horizontal="left" vertical="top" wrapText="1"/>
    </xf>
    <xf numFmtId="0" fontId="119" fillId="18" borderId="220" xfId="1" applyFont="1" applyFill="1" applyBorder="1" applyAlignment="1" applyProtection="1">
      <alignment horizontal="left" vertical="top" wrapText="1"/>
    </xf>
    <xf numFmtId="0" fontId="36" fillId="20" borderId="140" xfId="17" applyFont="1" applyFill="1" applyBorder="1" applyAlignment="1">
      <alignment horizontal="left" vertical="top" wrapText="1"/>
    </xf>
    <xf numFmtId="0" fontId="36" fillId="20" borderId="136" xfId="17" applyFont="1" applyFill="1" applyBorder="1" applyAlignment="1">
      <alignment horizontal="left" vertical="top" wrapText="1"/>
    </xf>
    <xf numFmtId="0" fontId="36" fillId="20" borderId="137" xfId="17" applyFont="1" applyFill="1" applyBorder="1" applyAlignment="1">
      <alignment horizontal="left" vertical="top" wrapText="1"/>
    </xf>
    <xf numFmtId="0" fontId="36" fillId="20" borderId="138" xfId="17" applyFont="1" applyFill="1" applyBorder="1" applyAlignment="1">
      <alignment horizontal="center" vertical="center" wrapText="1"/>
    </xf>
    <xf numFmtId="14" fontId="36" fillId="20" borderId="139" xfId="17" applyNumberFormat="1" applyFont="1" applyFill="1" applyBorder="1" applyAlignment="1">
      <alignment horizontal="center" vertical="center"/>
    </xf>
    <xf numFmtId="0" fontId="12" fillId="20" borderId="140" xfId="2" applyFont="1" applyFill="1" applyBorder="1" applyAlignment="1">
      <alignment horizontal="left" vertical="top" wrapText="1"/>
    </xf>
    <xf numFmtId="0" fontId="12" fillId="20" borderId="136" xfId="2" applyFont="1" applyFill="1" applyBorder="1" applyAlignment="1">
      <alignment horizontal="left" vertical="top" wrapText="1"/>
    </xf>
    <xf numFmtId="0" fontId="12" fillId="20" borderId="137" xfId="2" applyFont="1" applyFill="1" applyBorder="1" applyAlignment="1">
      <alignment horizontal="left" vertical="top" wrapText="1"/>
    </xf>
    <xf numFmtId="0" fontId="92" fillId="20" borderId="0" xfId="0" applyFont="1" applyFill="1" applyAlignment="1">
      <alignment horizontal="center" vertical="center" wrapText="1"/>
    </xf>
    <xf numFmtId="14" fontId="91" fillId="20" borderId="139" xfId="17" applyNumberFormat="1" applyFont="1" applyFill="1" applyBorder="1" applyAlignment="1">
      <alignment horizontal="center" vertical="center"/>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133" fillId="39" borderId="0" xfId="20" applyFont="1" applyFill="1" applyAlignment="1">
      <alignment horizontal="center" vertical="center"/>
    </xf>
    <xf numFmtId="0" fontId="6" fillId="0" borderId="0" xfId="20">
      <alignment vertical="center"/>
    </xf>
    <xf numFmtId="0" fontId="85" fillId="0" borderId="0" xfId="20" applyFont="1" applyAlignment="1">
      <alignment horizontal="center" vertical="center"/>
    </xf>
    <xf numFmtId="0" fontId="20" fillId="0" borderId="0" xfId="20" applyFont="1" applyAlignment="1">
      <alignment horizontal="center" vertical="center"/>
    </xf>
    <xf numFmtId="0" fontId="165" fillId="0" borderId="0" xfId="20" applyFont="1">
      <alignment vertical="center"/>
    </xf>
    <xf numFmtId="0" fontId="6" fillId="0" borderId="0" xfId="20">
      <alignment vertical="center"/>
    </xf>
    <xf numFmtId="0" fontId="85" fillId="43" borderId="0" xfId="20" applyFont="1" applyFill="1" applyAlignment="1">
      <alignment horizontal="center" vertical="center" wrapText="1" shrinkToFit="1"/>
    </xf>
    <xf numFmtId="0" fontId="20" fillId="43" borderId="0" xfId="20" applyFont="1" applyFill="1" applyAlignment="1">
      <alignment horizontal="center" vertical="center" wrapText="1" shrinkToFit="1"/>
    </xf>
    <xf numFmtId="0" fontId="166" fillId="0" borderId="0" xfId="20" applyFont="1">
      <alignment vertical="center"/>
    </xf>
    <xf numFmtId="0" fontId="176" fillId="0" borderId="0" xfId="20" applyFont="1" applyAlignment="1">
      <alignment horizontal="center" vertical="center"/>
    </xf>
    <xf numFmtId="0" fontId="6" fillId="0" borderId="0" xfId="20" applyAlignment="1">
      <alignment horizontal="center" vertical="center"/>
    </xf>
    <xf numFmtId="0" fontId="134" fillId="0" borderId="0" xfId="20" applyFont="1">
      <alignment vertical="center"/>
    </xf>
    <xf numFmtId="0" fontId="7" fillId="14" borderId="0" xfId="4" applyFont="1" applyFill="1" applyAlignment="1">
      <alignment vertical="top"/>
    </xf>
    <xf numFmtId="0" fontId="153" fillId="14" borderId="0" xfId="20" applyFont="1" applyFill="1" applyAlignment="1">
      <alignment vertical="top"/>
    </xf>
    <xf numFmtId="0" fontId="7" fillId="14" borderId="0" xfId="20" applyFont="1" applyFill="1" applyAlignment="1">
      <alignment vertical="top"/>
    </xf>
    <xf numFmtId="0" fontId="167" fillId="44" borderId="0" xfId="20" applyFont="1" applyFill="1" applyAlignment="1">
      <alignment vertical="top" wrapText="1"/>
    </xf>
    <xf numFmtId="0" fontId="168" fillId="44" borderId="0" xfId="20" applyFont="1" applyFill="1" applyAlignment="1">
      <alignment vertical="top" wrapText="1"/>
    </xf>
    <xf numFmtId="0" fontId="169" fillId="14" borderId="0" xfId="20" applyFont="1" applyFill="1" applyAlignment="1">
      <alignment vertical="top"/>
    </xf>
    <xf numFmtId="0" fontId="33" fillId="14" borderId="0" xfId="20" applyFont="1" applyFill="1" applyAlignment="1">
      <alignment vertical="top"/>
    </xf>
    <xf numFmtId="0" fontId="6" fillId="44" borderId="0" xfId="20" applyFill="1" applyAlignment="1">
      <alignment vertical="top" wrapText="1"/>
    </xf>
    <xf numFmtId="0" fontId="170" fillId="14" borderId="0" xfId="20" applyFont="1" applyFill="1" applyAlignment="1">
      <alignment vertical="top"/>
    </xf>
    <xf numFmtId="0" fontId="6" fillId="45" borderId="0" xfId="4" applyFill="1"/>
    <xf numFmtId="0" fontId="34" fillId="46" borderId="0" xfId="4" applyFont="1" applyFill="1"/>
    <xf numFmtId="0" fontId="153" fillId="46" borderId="0" xfId="4" applyFont="1" applyFill="1"/>
    <xf numFmtId="0" fontId="6" fillId="46" borderId="0" xfId="4" applyFill="1"/>
    <xf numFmtId="0" fontId="152" fillId="46" borderId="234" xfId="4" applyFont="1" applyFill="1" applyBorder="1" applyAlignment="1">
      <alignment horizontal="left" vertical="center" wrapText="1" indent="1"/>
    </xf>
    <xf numFmtId="0" fontId="12" fillId="46" borderId="235" xfId="4" applyFont="1" applyFill="1" applyBorder="1" applyAlignment="1">
      <alignment horizontal="left" vertical="center" wrapText="1" indent="1"/>
    </xf>
    <xf numFmtId="0" fontId="12" fillId="46" borderId="236" xfId="4" applyFont="1" applyFill="1" applyBorder="1" applyAlignment="1">
      <alignment horizontal="left" vertical="center" wrapText="1" indent="1"/>
    </xf>
    <xf numFmtId="0" fontId="12" fillId="46" borderId="237" xfId="4" applyFont="1" applyFill="1" applyBorder="1" applyAlignment="1">
      <alignment horizontal="left" vertical="center" wrapText="1" indent="1"/>
    </xf>
    <xf numFmtId="0" fontId="12" fillId="46" borderId="0" xfId="4" applyFont="1" applyFill="1" applyAlignment="1">
      <alignment horizontal="left" vertical="center" wrapText="1" indent="1"/>
    </xf>
    <xf numFmtId="0" fontId="12" fillId="46" borderId="238" xfId="4" applyFont="1" applyFill="1" applyBorder="1" applyAlignment="1">
      <alignment horizontal="left" vertical="center" wrapText="1" indent="1"/>
    </xf>
    <xf numFmtId="0" fontId="12" fillId="46" borderId="239" xfId="4" applyFont="1" applyFill="1" applyBorder="1" applyAlignment="1">
      <alignment horizontal="left" vertical="center" wrapText="1" indent="1"/>
    </xf>
    <xf numFmtId="0" fontId="12" fillId="46" borderId="240" xfId="4" applyFont="1" applyFill="1" applyBorder="1" applyAlignment="1">
      <alignment horizontal="left" vertical="center" wrapText="1" indent="1"/>
    </xf>
    <xf numFmtId="0" fontId="12" fillId="46" borderId="241" xfId="4" applyFont="1" applyFill="1" applyBorder="1" applyAlignment="1">
      <alignment horizontal="left" vertical="center" wrapText="1" indent="1"/>
    </xf>
    <xf numFmtId="0" fontId="182" fillId="47" borderId="0" xfId="20" applyFont="1" applyFill="1" applyAlignment="1">
      <alignment horizontal="left" vertical="center" wrapText="1" indent="1"/>
    </xf>
    <xf numFmtId="0" fontId="177" fillId="47" borderId="0" xfId="20" applyFont="1" applyFill="1" applyAlignment="1">
      <alignment horizontal="left" vertical="center" wrapText="1" inden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FF99FF"/>
      <color rgb="FF6DDDF7"/>
      <color rgb="FF6EF729"/>
      <color rgb="FFFFB5A3"/>
      <color rgb="FF3399FF"/>
      <color rgb="FF97FBF9"/>
      <color rgb="FFF0FBFE"/>
      <color rgb="FFB7EEFB"/>
      <color rgb="FF00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'34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'34　感染症統計'!$B$7:$M$7</c:f>
              <c:numCache>
                <c:formatCode>General</c:formatCode>
                <c:ptCount val="12"/>
                <c:pt idx="0">
                  <c:v>102</c:v>
                </c:pt>
                <c:pt idx="1">
                  <c:v>102</c:v>
                </c:pt>
                <c:pt idx="2">
                  <c:v>115</c:v>
                </c:pt>
                <c:pt idx="3">
                  <c:v>122</c:v>
                </c:pt>
                <c:pt idx="4">
                  <c:v>256</c:v>
                </c:pt>
                <c:pt idx="5">
                  <c:v>306</c:v>
                </c:pt>
                <c:pt idx="6">
                  <c:v>514</c:v>
                </c:pt>
                <c:pt idx="7">
                  <c:v>545</c:v>
                </c:pt>
              </c:numCache>
            </c:numRef>
          </c:val>
          <c:smooth val="0"/>
          <c:extLst>
            <c:ext xmlns:c16="http://schemas.microsoft.com/office/drawing/2014/chart" uri="{C3380CC4-5D6E-409C-BE32-E72D297353CC}">
              <c16:uniqueId val="{00000008-9549-4A62-BF04-398DC0EE804A}"/>
            </c:ext>
          </c:extLst>
        </c:ser>
        <c:ser>
          <c:idx val="6"/>
          <c:order val="1"/>
          <c:tx>
            <c:strRef>
              <c:f>'34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'34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'34　感染症統計'!$A$9</c:f>
              <c:strCache>
                <c:ptCount val="1"/>
                <c:pt idx="0">
                  <c:v>2022年</c:v>
                </c:pt>
              </c:strCache>
            </c:strRef>
          </c:tx>
          <c:spPr>
            <a:ln w="28575" cap="rnd">
              <a:solidFill>
                <a:schemeClr val="accent1"/>
              </a:solidFill>
              <a:round/>
            </a:ln>
            <a:effectLst/>
          </c:spPr>
          <c:marker>
            <c:symbol val="none"/>
          </c:marker>
          <c:val>
            <c:numRef>
              <c:f>'34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'34　感染症統計'!$A$10</c:f>
              <c:strCache>
                <c:ptCount val="1"/>
                <c:pt idx="0">
                  <c:v>2021年</c:v>
                </c:pt>
              </c:strCache>
            </c:strRef>
          </c:tx>
          <c:spPr>
            <a:ln w="28575" cap="rnd">
              <a:solidFill>
                <a:schemeClr val="accent2"/>
              </a:solidFill>
              <a:round/>
            </a:ln>
            <a:effectLst/>
          </c:spPr>
          <c:marker>
            <c:symbol val="none"/>
          </c:marker>
          <c:val>
            <c:numRef>
              <c:f>'34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'34　感染症統計'!$A$11</c:f>
              <c:strCache>
                <c:ptCount val="1"/>
                <c:pt idx="0">
                  <c:v>2020年</c:v>
                </c:pt>
              </c:strCache>
            </c:strRef>
          </c:tx>
          <c:spPr>
            <a:ln w="28575" cap="rnd">
              <a:solidFill>
                <a:schemeClr val="accent3"/>
              </a:solidFill>
              <a:round/>
            </a:ln>
            <a:effectLst/>
          </c:spPr>
          <c:marker>
            <c:symbol val="none"/>
          </c:marker>
          <c:val>
            <c:numRef>
              <c:f>'34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'34　感染症統計'!$A$12</c:f>
              <c:strCache>
                <c:ptCount val="1"/>
                <c:pt idx="0">
                  <c:v>2019年</c:v>
                </c:pt>
              </c:strCache>
            </c:strRef>
          </c:tx>
          <c:spPr>
            <a:ln w="28575" cap="rnd">
              <a:solidFill>
                <a:schemeClr val="accent4"/>
              </a:solidFill>
              <a:round/>
            </a:ln>
            <a:effectLst/>
          </c:spPr>
          <c:marker>
            <c:symbol val="none"/>
          </c:marker>
          <c:val>
            <c:numRef>
              <c:f>'34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'34　感染症統計'!$A$13</c:f>
              <c:strCache>
                <c:ptCount val="1"/>
                <c:pt idx="0">
                  <c:v>2018年</c:v>
                </c:pt>
              </c:strCache>
            </c:strRef>
          </c:tx>
          <c:spPr>
            <a:ln w="28575" cap="rnd">
              <a:solidFill>
                <a:schemeClr val="accent5"/>
              </a:solidFill>
              <a:round/>
            </a:ln>
            <a:effectLst/>
          </c:spPr>
          <c:marker>
            <c:symbol val="none"/>
          </c:marker>
          <c:val>
            <c:numRef>
              <c:f>'34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'34　感染症統計'!$P$7</c:f>
              <c:strCache>
                <c:ptCount val="1"/>
                <c:pt idx="0">
                  <c:v>2024年</c:v>
                </c:pt>
              </c:strCache>
            </c:strRef>
          </c:tx>
          <c:spPr>
            <a:ln w="63500" cap="rnd">
              <a:solidFill>
                <a:srgbClr val="FF0000"/>
              </a:solidFill>
              <a:round/>
            </a:ln>
            <a:effectLst/>
          </c:spPr>
          <c:marker>
            <c:symbol val="none"/>
          </c:marker>
          <c:val>
            <c:numRef>
              <c:f>'34　感染症統計'!$Q$7:$AB$7</c:f>
              <c:numCache>
                <c:formatCode>General</c:formatCode>
                <c:ptCount val="12"/>
                <c:pt idx="0" formatCode="#,##0_ ">
                  <c:v>4</c:v>
                </c:pt>
                <c:pt idx="1">
                  <c:v>4</c:v>
                </c:pt>
                <c:pt idx="2">
                  <c:v>4</c:v>
                </c:pt>
                <c:pt idx="3">
                  <c:v>8</c:v>
                </c:pt>
                <c:pt idx="4">
                  <c:v>1</c:v>
                </c:pt>
                <c:pt idx="5">
                  <c:v>2</c:v>
                </c:pt>
                <c:pt idx="6">
                  <c:v>6</c:v>
                </c:pt>
                <c:pt idx="7">
                  <c:v>15</c:v>
                </c:pt>
              </c:numCache>
            </c:numRef>
          </c:val>
          <c:smooth val="0"/>
          <c:extLst>
            <c:ext xmlns:c16="http://schemas.microsoft.com/office/drawing/2014/chart" uri="{C3380CC4-5D6E-409C-BE32-E72D297353CC}">
              <c16:uniqueId val="{00000000-691A-4A61-BF12-3A5977548A2F}"/>
            </c:ext>
          </c:extLst>
        </c:ser>
        <c:ser>
          <c:idx val="0"/>
          <c:order val="1"/>
          <c:tx>
            <c:strRef>
              <c:f>'34　感染症統計'!$P$8</c:f>
              <c:strCache>
                <c:ptCount val="1"/>
                <c:pt idx="0">
                  <c:v>2023年</c:v>
                </c:pt>
              </c:strCache>
            </c:strRef>
          </c:tx>
          <c:spPr>
            <a:ln w="28575" cap="rnd">
              <a:solidFill>
                <a:schemeClr val="accent1"/>
              </a:solidFill>
              <a:round/>
            </a:ln>
            <a:effectLst/>
          </c:spPr>
          <c:marker>
            <c:symbol val="none"/>
          </c:marker>
          <c:val>
            <c:numRef>
              <c:f>'34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'34　感染症統計'!$P$9</c:f>
              <c:strCache>
                <c:ptCount val="1"/>
                <c:pt idx="0">
                  <c:v>2022年</c:v>
                </c:pt>
              </c:strCache>
            </c:strRef>
          </c:tx>
          <c:spPr>
            <a:ln w="28575" cap="rnd">
              <a:solidFill>
                <a:schemeClr val="accent2"/>
              </a:solidFill>
              <a:round/>
            </a:ln>
            <a:effectLst/>
          </c:spPr>
          <c:marker>
            <c:symbol val="none"/>
          </c:marker>
          <c:val>
            <c:numRef>
              <c:f>'34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'34　感染症統計'!$P$10</c:f>
              <c:strCache>
                <c:ptCount val="1"/>
                <c:pt idx="0">
                  <c:v>2021年</c:v>
                </c:pt>
              </c:strCache>
            </c:strRef>
          </c:tx>
          <c:spPr>
            <a:ln w="28575" cap="rnd">
              <a:solidFill>
                <a:schemeClr val="accent3"/>
              </a:solidFill>
              <a:round/>
            </a:ln>
            <a:effectLst/>
          </c:spPr>
          <c:marker>
            <c:symbol val="none"/>
          </c:marker>
          <c:val>
            <c:numRef>
              <c:f>'34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'34　感染症統計'!$P$11</c:f>
              <c:strCache>
                <c:ptCount val="1"/>
                <c:pt idx="0">
                  <c:v>2020年</c:v>
                </c:pt>
              </c:strCache>
            </c:strRef>
          </c:tx>
          <c:spPr>
            <a:ln w="28575" cap="rnd">
              <a:solidFill>
                <a:schemeClr val="accent4"/>
              </a:solidFill>
              <a:round/>
            </a:ln>
            <a:effectLst/>
          </c:spPr>
          <c:marker>
            <c:symbol val="none"/>
          </c:marker>
          <c:val>
            <c:numRef>
              <c:f>'34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'34　感染症統計'!$P$12</c:f>
              <c:strCache>
                <c:ptCount val="1"/>
                <c:pt idx="0">
                  <c:v>2019年</c:v>
                </c:pt>
              </c:strCache>
            </c:strRef>
          </c:tx>
          <c:spPr>
            <a:ln w="28575" cap="rnd">
              <a:solidFill>
                <a:schemeClr val="accent5"/>
              </a:solidFill>
              <a:round/>
            </a:ln>
            <a:effectLst/>
          </c:spPr>
          <c:marker>
            <c:symbol val="none"/>
          </c:marker>
          <c:val>
            <c:numRef>
              <c:f>'34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'34　感染症統計'!$P$13</c:f>
              <c:strCache>
                <c:ptCount val="1"/>
                <c:pt idx="0">
                  <c:v>2018年</c:v>
                </c:pt>
              </c:strCache>
            </c:strRef>
          </c:tx>
          <c:spPr>
            <a:ln w="28575" cap="rnd">
              <a:solidFill>
                <a:schemeClr val="accent6"/>
              </a:solidFill>
              <a:round/>
            </a:ln>
            <a:effectLst/>
          </c:spPr>
          <c:marker>
            <c:symbol val="none"/>
          </c:marker>
          <c:val>
            <c:numRef>
              <c:f>'34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6.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40</xdr:col>
      <xdr:colOff>325321</xdr:colOff>
      <xdr:row>98</xdr:row>
      <xdr:rowOff>16933</xdr:rowOff>
    </xdr:to>
    <xdr:pic>
      <xdr:nvPicPr>
        <xdr:cNvPr id="30" name="図 29">
          <a:extLst>
            <a:ext uri="{FF2B5EF4-FFF2-40B4-BE49-F238E27FC236}">
              <a16:creationId xmlns:a16="http://schemas.microsoft.com/office/drawing/2014/main" id="{D24DECDD-DBCE-C88C-D089-A5AF34FAE7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591721" cy="1661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4</xdr:row>
      <xdr:rowOff>0</xdr:rowOff>
    </xdr:from>
    <xdr:to>
      <xdr:col>13</xdr:col>
      <xdr:colOff>147736</xdr:colOff>
      <xdr:row>18</xdr:row>
      <xdr:rowOff>0</xdr:rowOff>
    </xdr:to>
    <xdr:pic>
      <xdr:nvPicPr>
        <xdr:cNvPr id="68" name="図 67" descr="感染性胃腸炎患者報告数　直近5シーズン">
          <a:extLst>
            <a:ext uri="{FF2B5EF4-FFF2-40B4-BE49-F238E27FC236}">
              <a16:creationId xmlns:a16="http://schemas.microsoft.com/office/drawing/2014/main" id="{51FC0CE0-D1AD-4ADB-E837-A01205772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4"/>
          <a:ext cx="7347857" cy="2799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857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2.24</a:t>
          </a:r>
          <a:endParaRPr lang="ja-JP" altLang="en-US" sz="2000" b="1" i="0" u="none" strike="noStrike" baseline="0">
            <a:solidFill>
              <a:srgbClr val="FF0000"/>
            </a:solidFill>
            <a:latin typeface="ＭＳ Ｐゴシック"/>
            <a:ea typeface="ＭＳ Ｐゴシック"/>
          </a:endParaRPr>
        </a:p>
        <a:p>
          <a:pPr algn="ctr" rtl="0">
            <a:defRPr sz="1000"/>
          </a:pP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145462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125176"/>
          <a:ext cx="2598565" cy="554517"/>
        </a:xfrm>
        <a:prstGeom prst="borderCallout2">
          <a:avLst>
            <a:gd name="adj1" fmla="val 101279"/>
            <a:gd name="adj2" fmla="val 51060"/>
            <a:gd name="adj3" fmla="val 210486"/>
            <a:gd name="adj4" fmla="val 51057"/>
            <a:gd name="adj5" fmla="val 345618"/>
            <a:gd name="adj6" fmla="val 9185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12</xdr:col>
      <xdr:colOff>258427</xdr:colOff>
      <xdr:row>15</xdr:row>
      <xdr:rowOff>13693</xdr:rowOff>
    </xdr:from>
    <xdr:to>
      <xdr:col>12</xdr:col>
      <xdr:colOff>584383</xdr:colOff>
      <xdr:row>16</xdr:row>
      <xdr:rowOff>154274</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1089713" y="2875081"/>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E26121F1-5231-4E75-BF08-AF8B023A7C75}"/>
            </a:ext>
          </a:extLst>
        </xdr:cNvPr>
        <xdr:cNvSpPr>
          <a:spLocks noChangeAspect="1" noChangeArrowheads="1"/>
        </xdr:cNvSpPr>
      </xdr:nvSpPr>
      <xdr:spPr bwMode="auto">
        <a:xfrm>
          <a:off x="4655820" y="4030980"/>
          <a:ext cx="304800" cy="299085"/>
        </a:xfrm>
        <a:prstGeom prst="rect">
          <a:avLst/>
        </a:prstGeom>
        <a:noFill/>
        <a:ln w="9525">
          <a:noFill/>
          <a:miter lim="800000"/>
          <a:headEnd/>
          <a:tailEnd/>
        </a:ln>
      </xdr:spPr>
    </xdr:sp>
    <xdr:clientData/>
  </xdr:two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9C96AF83-DD5B-42CF-8666-EC26C0156D32}"/>
            </a:ext>
          </a:extLst>
        </xdr:cNvPr>
        <xdr:cNvSpPr>
          <a:spLocks noChangeArrowheads="1"/>
        </xdr:cNvSpPr>
      </xdr:nvSpPr>
      <xdr:spPr bwMode="auto">
        <a:xfrm>
          <a:off x="3051810" y="1830705"/>
          <a:ext cx="845820" cy="899160"/>
        </a:xfrm>
        <a:prstGeom prst="rightArrow">
          <a:avLst>
            <a:gd name="adj1" fmla="val 50000"/>
            <a:gd name="adj2" fmla="val 50002"/>
          </a:avLst>
        </a:prstGeom>
        <a:solidFill>
          <a:schemeClr val="accent3">
            <a:lumMod val="50000"/>
          </a:schemeClr>
        </a:solidFill>
        <a:ln w="25400" algn="ctr">
          <a:solidFill>
            <a:srgbClr val="EBF1DE">
              <a:alpha val="58038"/>
            </a:srgbClr>
          </a:solidFill>
          <a:miter lim="800000"/>
          <a:headEnd/>
          <a:tailEnd/>
        </a:ln>
        <a:effectLst>
          <a:outerShdw dist="63500" dir="3187806" algn="ctr" rotWithShape="0">
            <a:srgbClr val="FFFFFF">
              <a:alpha val="50000"/>
            </a:srgbClr>
          </a:outerShdw>
        </a:effectLst>
      </xdr:spPr>
    </xdr:sp>
    <xdr:clientData/>
  </xdr:twoCellAnchor>
  <xdr:twoCellAnchor>
    <xdr:from>
      <xdr:col>2</xdr:col>
      <xdr:colOff>190500</xdr:colOff>
      <xdr:row>10</xdr:row>
      <xdr:rowOff>171450</xdr:rowOff>
    </xdr:from>
    <xdr:to>
      <xdr:col>4</xdr:col>
      <xdr:colOff>381000</xdr:colOff>
      <xdr:row>13</xdr:row>
      <xdr:rowOff>209550</xdr:rowOff>
    </xdr:to>
    <xdr:sp macro="" textlink="">
      <xdr:nvSpPr>
        <xdr:cNvPr id="4" name="円/楕円 3">
          <a:extLst>
            <a:ext uri="{FF2B5EF4-FFF2-40B4-BE49-F238E27FC236}">
              <a16:creationId xmlns:a16="http://schemas.microsoft.com/office/drawing/2014/main" id="{684C1E9E-5126-4829-8E9E-0442A844AE50}"/>
            </a:ext>
          </a:extLst>
        </xdr:cNvPr>
        <xdr:cNvSpPr/>
      </xdr:nvSpPr>
      <xdr:spPr>
        <a:xfrm>
          <a:off x="1143000" y="2739390"/>
          <a:ext cx="1424940" cy="8610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27072</xdr:colOff>
      <xdr:row>5</xdr:row>
      <xdr:rowOff>104337</xdr:rowOff>
    </xdr:from>
    <xdr:to>
      <xdr:col>5</xdr:col>
      <xdr:colOff>3811</xdr:colOff>
      <xdr:row>13</xdr:row>
      <xdr:rowOff>186490</xdr:rowOff>
    </xdr:to>
    <xdr:pic>
      <xdr:nvPicPr>
        <xdr:cNvPr id="5" name="図 4">
          <a:extLst>
            <a:ext uri="{FF2B5EF4-FFF2-40B4-BE49-F238E27FC236}">
              <a16:creationId xmlns:a16="http://schemas.microsoft.com/office/drawing/2014/main" id="{58FAE7AB-806D-4836-BB41-B0E024592C4E}"/>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22000"/>
                  </a14:imgEffect>
                </a14:imgLayer>
              </a14:imgProps>
            </a:ext>
          </a:extLst>
        </a:blip>
        <a:stretch>
          <a:fillRect/>
        </a:stretch>
      </xdr:blipFill>
      <xdr:spPr>
        <a:xfrm>
          <a:off x="363956" y="1299474"/>
          <a:ext cx="2447223" cy="2424300"/>
        </a:xfrm>
        <a:prstGeom prst="rect">
          <a:avLst/>
        </a:prstGeom>
        <a:effectLst>
          <a:outerShdw blurRad="622300" dist="190500" dir="2700000" algn="tl" rotWithShape="0">
            <a:prstClr val="black">
              <a:alpha val="40000"/>
            </a:prstClr>
          </a:outerShdw>
        </a:effectLst>
      </xdr:spPr>
    </xdr:pic>
    <xdr:clientData/>
  </xdr:twoCellAnchor>
  <xdr:twoCellAnchor>
    <xdr:from>
      <xdr:col>1</xdr:col>
      <xdr:colOff>365459</xdr:colOff>
      <xdr:row>10</xdr:row>
      <xdr:rowOff>129841</xdr:rowOff>
    </xdr:from>
    <xdr:to>
      <xdr:col>4</xdr:col>
      <xdr:colOff>460709</xdr:colOff>
      <xdr:row>12</xdr:row>
      <xdr:rowOff>251159</xdr:rowOff>
    </xdr:to>
    <xdr:sp macro="" textlink="">
      <xdr:nvSpPr>
        <xdr:cNvPr id="6" name="テキスト ボックス 5">
          <a:extLst>
            <a:ext uri="{FF2B5EF4-FFF2-40B4-BE49-F238E27FC236}">
              <a16:creationId xmlns:a16="http://schemas.microsoft.com/office/drawing/2014/main" id="{25D83708-45BA-450C-B713-E8D8602F5B54}"/>
            </a:ext>
          </a:extLst>
        </xdr:cNvPr>
        <xdr:cNvSpPr txBox="1"/>
      </xdr:nvSpPr>
      <xdr:spPr>
        <a:xfrm>
          <a:off x="702343" y="2784809"/>
          <a:ext cx="1948113" cy="666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ja-JP" altLang="en-US" sz="900" b="1" i="0" u="none" strike="noStrike" baseline="0">
              <a:solidFill>
                <a:srgbClr val="FFFFFF"/>
              </a:solidFill>
              <a:latin typeface="ＭＳ Ｐゴシック"/>
              <a:ea typeface="ＭＳ Ｐゴシック"/>
            </a:rPr>
            <a:t>　ボロボロになったら</a:t>
          </a:r>
        </a:p>
        <a:p>
          <a:pPr algn="l" rtl="0">
            <a:defRPr sz="1000"/>
          </a:pPr>
          <a:r>
            <a:rPr lang="ja-JP" altLang="en-US" sz="900" b="1" i="0" u="none" strike="noStrike" baseline="0">
              <a:solidFill>
                <a:srgbClr val="FFFFFF"/>
              </a:solidFill>
              <a:latin typeface="ＭＳ Ｐゴシック"/>
              <a:ea typeface="ＭＳ Ｐゴシック"/>
            </a:rPr>
            <a:t>　泡立ちが悪くなったら　　　</a:t>
          </a:r>
        </a:p>
        <a:p>
          <a:pPr algn="l" rtl="0">
            <a:defRPr sz="1000"/>
          </a:pPr>
          <a:r>
            <a:rPr lang="ja-JP" altLang="en-US" sz="900" b="1" i="0" u="none" strike="noStrike" baseline="0">
              <a:solidFill>
                <a:srgbClr val="FFFFFF"/>
              </a:solidFill>
              <a:latin typeface="ＭＳ Ｐゴシック"/>
              <a:ea typeface="ＭＳ Ｐゴシック"/>
            </a:rPr>
            <a:t>　油汚れが付いたら</a:t>
          </a:r>
        </a:p>
      </xdr:txBody>
    </xdr:sp>
    <xdr:clientData/>
  </xdr:twoCellAnchor>
  <xdr:twoCellAnchor>
    <xdr:from>
      <xdr:col>4</xdr:col>
      <xdr:colOff>340394</xdr:colOff>
      <xdr:row>8</xdr:row>
      <xdr:rowOff>255671</xdr:rowOff>
    </xdr:from>
    <xdr:to>
      <xdr:col>5</xdr:col>
      <xdr:colOff>426119</xdr:colOff>
      <xdr:row>10</xdr:row>
      <xdr:rowOff>167440</xdr:rowOff>
    </xdr:to>
    <xdr:sp macro="" textlink="">
      <xdr:nvSpPr>
        <xdr:cNvPr id="7" name="Text Box 6">
          <a:extLst>
            <a:ext uri="{FF2B5EF4-FFF2-40B4-BE49-F238E27FC236}">
              <a16:creationId xmlns:a16="http://schemas.microsoft.com/office/drawing/2014/main" id="{53207BE1-985E-4255-96D7-53DB21DF3D80}"/>
            </a:ext>
          </a:extLst>
        </xdr:cNvPr>
        <xdr:cNvSpPr txBox="1">
          <a:spLocks noChangeArrowheads="1"/>
        </xdr:cNvSpPr>
      </xdr:nvSpPr>
      <xdr:spPr bwMode="auto">
        <a:xfrm>
          <a:off x="2530141" y="2365208"/>
          <a:ext cx="703346" cy="457200"/>
        </a:xfrm>
        <a:prstGeom prst="rect">
          <a:avLst/>
        </a:prstGeom>
        <a:solidFill>
          <a:srgbClr val="FF0000"/>
        </a:solidFill>
        <a:ln w="9525">
          <a:no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Ｐゴシック"/>
              <a:ea typeface="ＭＳ Ｐゴシック"/>
            </a:rPr>
            <a:t>交換</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22</xdr:col>
      <xdr:colOff>17124</xdr:colOff>
      <xdr:row>41</xdr:row>
      <xdr:rowOff>51371</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1669551" cy="3013753"/>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30398</xdr:colOff>
      <xdr:row>24</xdr:row>
      <xdr:rowOff>28447</xdr:rowOff>
    </xdr:from>
    <xdr:to>
      <xdr:col>8</xdr:col>
      <xdr:colOff>428090</xdr:colOff>
      <xdr:row>36</xdr:row>
      <xdr:rowOff>77056</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91050" y="4086739"/>
          <a:ext cx="2247040" cy="21633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222607</xdr:rowOff>
    </xdr:from>
    <xdr:to>
      <xdr:col>23</xdr:col>
      <xdr:colOff>0</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1191"/>
          <a:ext cx="2200382" cy="215757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15240</xdr:colOff>
      <xdr:row>14</xdr:row>
      <xdr:rowOff>30480</xdr:rowOff>
    </xdr:from>
    <xdr:to>
      <xdr:col>2</xdr:col>
      <xdr:colOff>4135813</xdr:colOff>
      <xdr:row>32</xdr:row>
      <xdr:rowOff>160020</xdr:rowOff>
    </xdr:to>
    <xdr:pic>
      <xdr:nvPicPr>
        <xdr:cNvPr id="4" name="図 3">
          <a:extLst>
            <a:ext uri="{FF2B5EF4-FFF2-40B4-BE49-F238E27FC236}">
              <a16:creationId xmlns:a16="http://schemas.microsoft.com/office/drawing/2014/main" id="{B356C34D-C012-05C9-E742-90A373F957CA}"/>
            </a:ext>
          </a:extLst>
        </xdr:cNvPr>
        <xdr:cNvPicPr>
          <a:picLocks noChangeAspect="1"/>
        </xdr:cNvPicPr>
      </xdr:nvPicPr>
      <xdr:blipFill>
        <a:blip xmlns:r="http://schemas.openxmlformats.org/officeDocument/2006/relationships" r:embed="rId2"/>
        <a:stretch>
          <a:fillRect/>
        </a:stretch>
      </xdr:blipFill>
      <xdr:spPr>
        <a:xfrm>
          <a:off x="2125980" y="7246620"/>
          <a:ext cx="4120573" cy="3276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43</xdr:row>
      <xdr:rowOff>0</xdr:rowOff>
    </xdr:from>
    <xdr:to>
      <xdr:col>2</xdr:col>
      <xdr:colOff>5556740</xdr:colOff>
      <xdr:row>45</xdr:row>
      <xdr:rowOff>110836</xdr:rowOff>
    </xdr:to>
    <xdr:pic>
      <xdr:nvPicPr>
        <xdr:cNvPr id="13" name="図 12">
          <a:extLst>
            <a:ext uri="{FF2B5EF4-FFF2-40B4-BE49-F238E27FC236}">
              <a16:creationId xmlns:a16="http://schemas.microsoft.com/office/drawing/2014/main" id="{59F39462-259A-A08E-EA8F-8F3BD7BFFEDB}"/>
            </a:ext>
          </a:extLst>
        </xdr:cNvPr>
        <xdr:cNvPicPr>
          <a:picLocks noChangeAspect="1"/>
        </xdr:cNvPicPr>
      </xdr:nvPicPr>
      <xdr:blipFill>
        <a:blip xmlns:r="http://schemas.openxmlformats.org/officeDocument/2006/relationships" r:embed="rId1"/>
        <a:stretch>
          <a:fillRect/>
        </a:stretch>
      </xdr:blipFill>
      <xdr:spPr>
        <a:xfrm>
          <a:off x="2826327" y="12732327"/>
          <a:ext cx="5556740" cy="609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6545856</xdr:colOff>
      <xdr:row>17</xdr:row>
      <xdr:rowOff>64440</xdr:rowOff>
    </xdr:from>
    <xdr:to>
      <xdr:col>0</xdr:col>
      <xdr:colOff>12317962</xdr:colOff>
      <xdr:row>17</xdr:row>
      <xdr:rowOff>3176529</xdr:rowOff>
    </xdr:to>
    <xdr:pic>
      <xdr:nvPicPr>
        <xdr:cNvPr id="2" name="図 1">
          <a:extLst>
            <a:ext uri="{FF2B5EF4-FFF2-40B4-BE49-F238E27FC236}">
              <a16:creationId xmlns:a16="http://schemas.microsoft.com/office/drawing/2014/main" id="{8B1FBC1C-D2C4-DBC3-1432-7F68AFCAA2DC}"/>
            </a:ext>
          </a:extLst>
        </xdr:cNvPr>
        <xdr:cNvPicPr>
          <a:picLocks noChangeAspect="1"/>
        </xdr:cNvPicPr>
      </xdr:nvPicPr>
      <xdr:blipFill>
        <a:blip xmlns:r="http://schemas.openxmlformats.org/officeDocument/2006/relationships" r:embed="rId1"/>
        <a:stretch>
          <a:fillRect/>
        </a:stretch>
      </xdr:blipFill>
      <xdr:spPr>
        <a:xfrm>
          <a:off x="6545856" y="14046681"/>
          <a:ext cx="5772106" cy="31120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2:E43" totalsRowShown="0" headerRowDxfId="13" dataDxfId="11" headerRowBorderDxfId="12" tableBorderDxfId="10" totalsRowBorderDxfId="9" headerRowCellStyle="標準 2">
  <autoFilter ref="C42:E43"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www.kochinews.co.jp/article/detail/737307?e=531508&amp;n=1&amp;qrkydog_paris2024_page=PROFILE-1946432--------------------" TargetMode="External"/><Relationship Id="rId7" Type="http://schemas.openxmlformats.org/officeDocument/2006/relationships/printerSettings" Target="../printerSettings/printerSettings10.bin"/><Relationship Id="rId2" Type="http://schemas.openxmlformats.org/officeDocument/2006/relationships/hyperlink" Target="https://nlab.itmedia.co.jp/nl/amp/2408/31/news073.html" TargetMode="External"/><Relationship Id="rId1" Type="http://schemas.openxmlformats.org/officeDocument/2006/relationships/hyperlink" Target="https://news.nifty.com/article/domestic/society/12198-3342551/" TargetMode="External"/><Relationship Id="rId6" Type="http://schemas.openxmlformats.org/officeDocument/2006/relationships/hyperlink" Target="https://www.tsuhannews.jp/shopblogs/detail/73372" TargetMode="External"/><Relationship Id="rId5" Type="http://schemas.openxmlformats.org/officeDocument/2006/relationships/hyperlink" Target="https://www.chunichi.co.jp/article/951440" TargetMode="External"/><Relationship Id="rId4" Type="http://schemas.openxmlformats.org/officeDocument/2006/relationships/hyperlink" Target="https://www.sankei.com/article/20240830-D5EWJBRUR5OPVALMATI4Z2EXP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0f71580b57da14c39cba0b20b96320b685469efc" TargetMode="External"/><Relationship Id="rId13" Type="http://schemas.openxmlformats.org/officeDocument/2006/relationships/printerSettings" Target="../printerSettings/printerSettings5.bin"/><Relationship Id="rId3" Type="http://schemas.openxmlformats.org/officeDocument/2006/relationships/hyperlink" Target="https://www.fnn.jp/articles/-/752041" TargetMode="External"/><Relationship Id="rId7" Type="http://schemas.openxmlformats.org/officeDocument/2006/relationships/hyperlink" Target="https://mainichi.jp/articles/20240827/ddl/k35/040/291000c" TargetMode="External"/><Relationship Id="rId12" Type="http://schemas.openxmlformats.org/officeDocument/2006/relationships/hyperlink" Target="https://news.goo.ne.jp/article/sbc21/region/sbc21-1394561.html" TargetMode="External"/><Relationship Id="rId2" Type="http://schemas.openxmlformats.org/officeDocument/2006/relationships/hyperlink" Target="https://news.yahoo.co.jp/articles/e46b2591e54b33f6b188f28ce16201a2714c76db" TargetMode="External"/><Relationship Id="rId1" Type="http://schemas.openxmlformats.org/officeDocument/2006/relationships/hyperlink" Target="https://www.city.kobe.lg.jp/a99427/080542203703.html" TargetMode="External"/><Relationship Id="rId6" Type="http://schemas.openxmlformats.org/officeDocument/2006/relationships/hyperlink" Target="https://www.fukuishimbun.co.jp/articles/-/2115874" TargetMode="External"/><Relationship Id="rId11" Type="http://schemas.openxmlformats.org/officeDocument/2006/relationships/hyperlink" Target="https://poste-vn.com/news/2024-09-02-18091" TargetMode="External"/><Relationship Id="rId5" Type="http://schemas.openxmlformats.org/officeDocument/2006/relationships/hyperlink" Target="https://nordot.app/1201336095706890274?c=113147194022725109" TargetMode="External"/><Relationship Id="rId10" Type="http://schemas.openxmlformats.org/officeDocument/2006/relationships/hyperlink" Target="https://www.yomiuri.co.jp/local/kansai/news/20240824-OYO1T50021/" TargetMode="External"/><Relationship Id="rId4" Type="http://schemas.openxmlformats.org/officeDocument/2006/relationships/hyperlink" Target="https://www.pref.miyagi.jp/documents/53905/20240829press.pdf" TargetMode="External"/><Relationship Id="rId9" Type="http://schemas.openxmlformats.org/officeDocument/2006/relationships/hyperlink" Target="https://news.goo.ne.jp/article/tbs/nation/tbs-1382017.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4/08/c2bbc4a2ed460eb2.html" TargetMode="External"/><Relationship Id="rId3" Type="http://schemas.openxmlformats.org/officeDocument/2006/relationships/hyperlink" Target="https://www.jetro.go.jp/biznews/2024/08/68a3fa43a0e4c297.html" TargetMode="External"/><Relationship Id="rId7" Type="http://schemas.openxmlformats.org/officeDocument/2006/relationships/hyperlink" Target="https://japan-indepth.jp/?p=84036" TargetMode="External"/><Relationship Id="rId2" Type="http://schemas.openxmlformats.org/officeDocument/2006/relationships/hyperlink" Target="https://www.jetro.go.jp/biznews/2024/08/b462e391b9fff3d6.html" TargetMode="External"/><Relationship Id="rId1" Type="http://schemas.openxmlformats.org/officeDocument/2006/relationships/hyperlink" Target="https://www.jetro.go.jp/biznews/2024/08/c46584d9449a6768.html" TargetMode="External"/><Relationship Id="rId6" Type="http://schemas.openxmlformats.org/officeDocument/2006/relationships/hyperlink" Target="https://news.yahoo.co.jp/articles/1dc93a7231da1e1069d71a7521707a220b996fef" TargetMode="External"/><Relationship Id="rId5" Type="http://schemas.openxmlformats.org/officeDocument/2006/relationships/hyperlink" Target="https://news.nifty.com/article/world/china/12181-3321775/" TargetMode="External"/><Relationship Id="rId10" Type="http://schemas.openxmlformats.org/officeDocument/2006/relationships/printerSettings" Target="../printerSettings/printerSettings6.bin"/><Relationship Id="rId4" Type="http://schemas.openxmlformats.org/officeDocument/2006/relationships/hyperlink" Target="https://www.mk.co.kr/jp/business/11100860" TargetMode="External"/><Relationship Id="rId9" Type="http://schemas.openxmlformats.org/officeDocument/2006/relationships/hyperlink" Target="https://www.mk.co.kr/jp/economy/11104326"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H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60" t="s">
        <v>3</v>
      </c>
      <c r="B3" s="561"/>
      <c r="C3" s="561"/>
      <c r="D3" s="561"/>
      <c r="E3" s="561"/>
      <c r="F3" s="561"/>
      <c r="G3" s="561"/>
      <c r="H3" s="562"/>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+'34　食中毒記事等 '!A2</f>
        <v>鶏たたき、鶏ユッケを含む食事による食中毒事件の発生</v>
      </c>
      <c r="C10" s="102"/>
      <c r="D10" s="104"/>
      <c r="E10" s="102"/>
      <c r="F10" s="105"/>
      <c r="G10" s="103"/>
      <c r="H10" s="103"/>
      <c r="I10" s="61"/>
    </row>
    <row r="11" spans="1:9" ht="15" customHeight="1">
      <c r="A11" s="197" t="s">
        <v>9</v>
      </c>
      <c r="B11" s="102" t="str">
        <f>+'34　ノロウイルス関連情報 '!H72</f>
        <v>管理レベル「1」　</v>
      </c>
      <c r="C11" s="102"/>
      <c r="D11" s="102" t="s">
        <v>10</v>
      </c>
      <c r="E11" s="102"/>
      <c r="F11" s="104">
        <f>+'34　ノロウイルス関連情報 '!G73</f>
        <v>2.42</v>
      </c>
      <c r="G11" s="102" t="str">
        <f>+'34　ノロウイルス関連情報 '!H73</f>
        <v>　：先週より</v>
      </c>
      <c r="H11" s="226">
        <f>+'34　ノロウイルス関連情報 '!I73</f>
        <v>0.99</v>
      </c>
      <c r="I11" s="61"/>
    </row>
    <row r="12" spans="1:9" s="69" customFormat="1" ht="15" customHeight="1">
      <c r="A12" s="106" t="s">
        <v>11</v>
      </c>
      <c r="B12" s="566" t="str">
        <f>+'34　食品表示'!A2</f>
        <v>機能性表示食品制度　1日から健康被害情報の消費者庁などへの報告を義務化　小林製薬の「紅麹」めぐる問題受け</v>
      </c>
      <c r="C12" s="566"/>
      <c r="D12" s="566"/>
      <c r="E12" s="566"/>
      <c r="F12" s="566"/>
      <c r="G12" s="566"/>
      <c r="H12" s="107"/>
      <c r="I12" s="68"/>
    </row>
    <row r="13" spans="1:9" ht="15" customHeight="1">
      <c r="A13" s="101" t="s">
        <v>12</v>
      </c>
      <c r="B13" s="566" t="str">
        <f>+'34残留農薬など'!A2</f>
        <v xml:space="preserve">【返金】精選緑豆(緑豆) 一部残留農薬基準値超過(ID:50325) - リコールプラス </v>
      </c>
      <c r="C13" s="566"/>
      <c r="D13" s="566"/>
      <c r="E13" s="566"/>
      <c r="F13" s="566"/>
      <c r="G13" s="566"/>
      <c r="H13" s="103"/>
      <c r="I13" s="61"/>
    </row>
    <row r="14" spans="1:9" ht="15" customHeight="1">
      <c r="A14" s="101" t="s">
        <v>13</v>
      </c>
      <c r="B14" s="103" t="str">
        <f>+'34 海外情報'!A2</f>
        <v xml:space="preserve">★来月の秋夕を控えて食品·外食業界で消費者価格の引き上げが相次いでいる。カレーとケチャップ ... mk.co.kr </v>
      </c>
      <c r="D14" s="103"/>
      <c r="E14" s="103"/>
      <c r="F14" s="103"/>
      <c r="G14" s="103"/>
      <c r="H14" s="103"/>
      <c r="I14" s="61"/>
    </row>
    <row r="15" spans="1:9" ht="15" customHeight="1">
      <c r="A15" s="108" t="s">
        <v>14</v>
      </c>
      <c r="B15" s="109" t="str">
        <f>+'34 海外情報'!A5</f>
        <v>★中国がEU産乳製品に対する反補助金調査を開始(中国、EU) ｜ ビジネス短信 ―ジェトロ</v>
      </c>
      <c r="C15" s="563" t="s">
        <v>15</v>
      </c>
      <c r="D15" s="563"/>
      <c r="E15" s="563"/>
      <c r="F15" s="563"/>
      <c r="G15" s="563"/>
      <c r="H15" s="564"/>
      <c r="I15" s="61"/>
    </row>
    <row r="16" spans="1:9" ht="15" customHeight="1">
      <c r="A16" s="101" t="s">
        <v>16</v>
      </c>
      <c r="B16" s="102" t="str">
        <f>+'33　感染症情報'!B2</f>
        <v>2024年第33週（8月12日〜8月18日）</v>
      </c>
      <c r="C16" s="103"/>
      <c r="D16" s="102" t="s">
        <v>17</v>
      </c>
      <c r="E16" s="103"/>
      <c r="F16" s="103"/>
      <c r="G16" s="103"/>
      <c r="H16" s="103"/>
      <c r="I16" s="61"/>
    </row>
    <row r="17" spans="1:16" ht="15" customHeight="1">
      <c r="A17" s="101" t="s">
        <v>18</v>
      </c>
      <c r="B17" s="565" t="str">
        <f>+'33　感染症情報'!B2</f>
        <v>2024年第33週（8月12日〜8月18日）</v>
      </c>
      <c r="C17" s="565"/>
      <c r="D17" s="565"/>
      <c r="E17" s="565"/>
      <c r="F17" s="565"/>
      <c r="G17" s="565"/>
      <c r="H17" s="103"/>
      <c r="I17" s="61"/>
    </row>
    <row r="18" spans="1:16" ht="15" customHeight="1">
      <c r="A18" s="101" t="s">
        <v>19</v>
      </c>
      <c r="B18" s="165" t="str">
        <f>+'34  衛生訓話'!A2</f>
        <v>今週のお題　(食器洗いのスポンジは定期的に交換しましょう)</v>
      </c>
      <c r="C18" s="103"/>
      <c r="D18" s="103"/>
      <c r="E18" s="103"/>
      <c r="F18" s="110"/>
      <c r="G18" s="103"/>
      <c r="H18" s="103"/>
      <c r="I18" s="61"/>
    </row>
    <row r="19" spans="1:16" ht="15" customHeight="1">
      <c r="A19" s="101" t="s">
        <v>20</v>
      </c>
      <c r="B19" s="165" t="s">
        <v>220</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67" t="s">
        <v>25</v>
      </c>
      <c r="B39" s="567"/>
      <c r="C39" s="567"/>
      <c r="D39" s="567"/>
      <c r="E39" s="567"/>
      <c r="F39" s="567"/>
      <c r="G39" s="567"/>
    </row>
    <row r="40" spans="1:9" ht="30.75" customHeight="1">
      <c r="A40" s="559" t="s">
        <v>26</v>
      </c>
      <c r="B40" s="559"/>
      <c r="C40" s="559"/>
      <c r="D40" s="559"/>
      <c r="E40" s="559"/>
      <c r="F40" s="559"/>
      <c r="G40" s="559"/>
    </row>
    <row r="41" spans="1:9" ht="15">
      <c r="A41" s="72"/>
    </row>
    <row r="42" spans="1:9" ht="69.75" customHeight="1">
      <c r="A42" s="554" t="s">
        <v>27</v>
      </c>
      <c r="B42" s="554"/>
      <c r="C42" s="554"/>
      <c r="D42" s="554"/>
      <c r="E42" s="554"/>
      <c r="F42" s="554"/>
      <c r="G42" s="554"/>
    </row>
    <row r="43" spans="1:9" ht="35.25" customHeight="1">
      <c r="A43" s="559" t="s">
        <v>28</v>
      </c>
      <c r="B43" s="559"/>
      <c r="C43" s="559"/>
      <c r="D43" s="559"/>
      <c r="E43" s="559"/>
      <c r="F43" s="559"/>
      <c r="G43" s="559"/>
    </row>
    <row r="44" spans="1:9" ht="59.25" customHeight="1">
      <c r="A44" s="554" t="s">
        <v>29</v>
      </c>
      <c r="B44" s="554"/>
      <c r="C44" s="554"/>
      <c r="D44" s="554"/>
      <c r="E44" s="554"/>
      <c r="F44" s="554"/>
      <c r="G44" s="554"/>
    </row>
    <row r="45" spans="1:9" ht="15">
      <c r="A45" s="73"/>
    </row>
    <row r="46" spans="1:9" ht="27.75" customHeight="1">
      <c r="A46" s="556" t="s">
        <v>30</v>
      </c>
      <c r="B46" s="556"/>
      <c r="C46" s="556"/>
      <c r="D46" s="556"/>
      <c r="E46" s="556"/>
      <c r="F46" s="556"/>
      <c r="G46" s="556"/>
    </row>
    <row r="47" spans="1:9" ht="53.25" customHeight="1">
      <c r="A47" s="555" t="s">
        <v>31</v>
      </c>
      <c r="B47" s="554"/>
      <c r="C47" s="554"/>
      <c r="D47" s="554"/>
      <c r="E47" s="554"/>
      <c r="F47" s="554"/>
      <c r="G47" s="554"/>
    </row>
    <row r="48" spans="1:9" ht="15">
      <c r="A48" s="73"/>
    </row>
    <row r="49" spans="1:7" ht="32.25" customHeight="1">
      <c r="A49" s="556" t="s">
        <v>32</v>
      </c>
      <c r="B49" s="556"/>
      <c r="C49" s="556"/>
      <c r="D49" s="556"/>
      <c r="E49" s="556"/>
      <c r="F49" s="556"/>
      <c r="G49" s="556"/>
    </row>
    <row r="50" spans="1:7" ht="15">
      <c r="A50" s="72"/>
    </row>
    <row r="51" spans="1:7" ht="87" customHeight="1">
      <c r="A51" s="555" t="s">
        <v>33</v>
      </c>
      <c r="B51" s="554"/>
      <c r="C51" s="554"/>
      <c r="D51" s="554"/>
      <c r="E51" s="554"/>
      <c r="F51" s="554"/>
      <c r="G51" s="554"/>
    </row>
    <row r="52" spans="1:7" ht="15">
      <c r="A52" s="73"/>
    </row>
    <row r="53" spans="1:7" ht="32.25" customHeight="1">
      <c r="A53" s="556" t="s">
        <v>34</v>
      </c>
      <c r="B53" s="556"/>
      <c r="C53" s="556"/>
      <c r="D53" s="556"/>
      <c r="E53" s="556"/>
      <c r="F53" s="556"/>
      <c r="G53" s="556"/>
    </row>
    <row r="54" spans="1:7" ht="29.25" customHeight="1">
      <c r="A54" s="554" t="s">
        <v>35</v>
      </c>
      <c r="B54" s="554"/>
      <c r="C54" s="554"/>
      <c r="D54" s="554"/>
      <c r="E54" s="554"/>
      <c r="F54" s="554"/>
      <c r="G54" s="554"/>
    </row>
    <row r="55" spans="1:7" ht="15">
      <c r="A55" s="73"/>
    </row>
    <row r="56" spans="1:7" s="69" customFormat="1" ht="110.25" customHeight="1">
      <c r="A56" s="557" t="s">
        <v>36</v>
      </c>
      <c r="B56" s="558"/>
      <c r="C56" s="558"/>
      <c r="D56" s="558"/>
      <c r="E56" s="558"/>
      <c r="F56" s="558"/>
      <c r="G56" s="558"/>
    </row>
    <row r="57" spans="1:7" ht="34.5" customHeight="1">
      <c r="A57" s="559" t="s">
        <v>37</v>
      </c>
      <c r="B57" s="559"/>
      <c r="C57" s="559"/>
      <c r="D57" s="559"/>
      <c r="E57" s="559"/>
      <c r="F57" s="559"/>
      <c r="G57" s="559"/>
    </row>
    <row r="58" spans="1:7" ht="114" customHeight="1">
      <c r="A58" s="555" t="s">
        <v>38</v>
      </c>
      <c r="B58" s="554"/>
      <c r="C58" s="554"/>
      <c r="D58" s="554"/>
      <c r="E58" s="554"/>
      <c r="F58" s="554"/>
      <c r="G58" s="554"/>
    </row>
    <row r="59" spans="1:7" ht="109.5" customHeight="1">
      <c r="A59" s="554"/>
      <c r="B59" s="554"/>
      <c r="C59" s="554"/>
      <c r="D59" s="554"/>
      <c r="E59" s="554"/>
      <c r="F59" s="554"/>
      <c r="G59" s="554"/>
    </row>
    <row r="60" spans="1:7" ht="15">
      <c r="A60" s="73"/>
    </row>
    <row r="61" spans="1:7" s="70" customFormat="1" ht="57.75" customHeight="1">
      <c r="A61" s="554"/>
      <c r="B61" s="554"/>
      <c r="C61" s="554"/>
      <c r="D61" s="554"/>
      <c r="E61" s="554"/>
      <c r="F61" s="554"/>
      <c r="G61" s="554"/>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U27" sqref="U27"/>
    </sheetView>
  </sheetViews>
  <sheetFormatPr defaultRowHeight="13.2"/>
  <cols>
    <col min="4" max="9" width="7.21875" customWidth="1"/>
    <col min="14" max="14" width="9.44140625" bestFit="1" customWidth="1"/>
  </cols>
  <sheetData>
    <row r="1" spans="1:26">
      <c r="A1" s="294"/>
      <c r="D1" t="s">
        <v>191</v>
      </c>
      <c r="E1" s="272" t="s">
        <v>192</v>
      </c>
      <c r="F1" t="s">
        <v>193</v>
      </c>
      <c r="G1" t="s">
        <v>194</v>
      </c>
      <c r="H1" t="s">
        <v>195</v>
      </c>
      <c r="I1" t="s">
        <v>196</v>
      </c>
      <c r="J1" t="s">
        <v>197</v>
      </c>
    </row>
    <row r="2" spans="1:26">
      <c r="E2" t="s">
        <v>301</v>
      </c>
    </row>
    <row r="3" spans="1:26">
      <c r="D3" s="448">
        <v>7</v>
      </c>
      <c r="E3" s="448">
        <v>10</v>
      </c>
      <c r="F3" s="449">
        <v>3</v>
      </c>
      <c r="G3" s="450">
        <v>6</v>
      </c>
      <c r="H3" s="449">
        <v>4</v>
      </c>
      <c r="I3" s="449">
        <v>3</v>
      </c>
      <c r="J3" s="449">
        <v>3</v>
      </c>
      <c r="L3" s="273"/>
      <c r="M3">
        <f>SUM(D3:L3)</f>
        <v>36</v>
      </c>
    </row>
    <row r="4" spans="1:26">
      <c r="D4" s="451">
        <f>+D3/$M$3</f>
        <v>0.19444444444444445</v>
      </c>
      <c r="E4" s="451">
        <f t="shared" ref="E4:J4" si="0">+E3/$M$3</f>
        <v>0.27777777777777779</v>
      </c>
      <c r="F4" s="452">
        <f t="shared" si="0"/>
        <v>8.3333333333333329E-2</v>
      </c>
      <c r="G4" s="453">
        <f t="shared" si="0"/>
        <v>0.16666666666666666</v>
      </c>
      <c r="H4" s="452">
        <f t="shared" si="0"/>
        <v>0.1111111111111111</v>
      </c>
      <c r="I4" s="452">
        <f t="shared" si="0"/>
        <v>8.3333333333333329E-2</v>
      </c>
      <c r="J4" s="452">
        <f t="shared" si="0"/>
        <v>8.3333333333333329E-2</v>
      </c>
    </row>
    <row r="7" spans="1:26" ht="13.8" thickBot="1"/>
    <row r="8" spans="1:26" ht="13.8" thickBot="1">
      <c r="N8" s="719" t="s">
        <v>312</v>
      </c>
      <c r="O8" s="720"/>
      <c r="P8" s="174"/>
      <c r="Q8" s="174"/>
      <c r="R8" s="174"/>
      <c r="S8" s="174"/>
    </row>
    <row r="9" spans="1:26" ht="13.8" thickBot="1">
      <c r="N9" s="721" t="s">
        <v>198</v>
      </c>
      <c r="O9" s="722"/>
      <c r="P9" s="723"/>
      <c r="Q9" s="724" t="s">
        <v>199</v>
      </c>
      <c r="R9" s="725"/>
      <c r="S9" s="726"/>
    </row>
    <row r="10" spans="1:26" ht="13.8" thickBot="1">
      <c r="N10" s="312" t="s">
        <v>200</v>
      </c>
      <c r="O10" s="274" t="s">
        <v>200</v>
      </c>
      <c r="P10" s="276" t="s">
        <v>200</v>
      </c>
      <c r="Q10" s="312" t="s">
        <v>200</v>
      </c>
      <c r="R10" s="274" t="s">
        <v>200</v>
      </c>
      <c r="S10" s="275" t="s">
        <v>200</v>
      </c>
    </row>
    <row r="11" spans="1:26" ht="13.8" thickTop="1">
      <c r="N11" s="280" t="s">
        <v>201</v>
      </c>
      <c r="O11" s="281" t="s">
        <v>202</v>
      </c>
      <c r="P11" s="283" t="s">
        <v>203</v>
      </c>
      <c r="Q11" s="280" t="s">
        <v>201</v>
      </c>
      <c r="R11" s="281" t="s">
        <v>202</v>
      </c>
      <c r="S11" s="282" t="s">
        <v>203</v>
      </c>
    </row>
    <row r="12" spans="1:26" ht="13.8" thickBot="1">
      <c r="N12" s="454">
        <f>+U12</f>
        <v>1768</v>
      </c>
      <c r="O12" s="455">
        <f t="shared" ref="O12:S12" si="1">+V12</f>
        <v>941</v>
      </c>
      <c r="P12" s="456">
        <f t="shared" si="1"/>
        <v>827</v>
      </c>
      <c r="Q12" s="454">
        <f t="shared" si="1"/>
        <v>49208</v>
      </c>
      <c r="R12" s="455">
        <f t="shared" si="1"/>
        <v>23775</v>
      </c>
      <c r="S12" s="457">
        <f t="shared" si="1"/>
        <v>25433</v>
      </c>
      <c r="U12">
        <v>1768</v>
      </c>
      <c r="V12">
        <v>941</v>
      </c>
      <c r="W12">
        <v>827</v>
      </c>
      <c r="X12">
        <v>49208</v>
      </c>
      <c r="Y12">
        <v>23775</v>
      </c>
      <c r="Z12">
        <v>25433</v>
      </c>
    </row>
    <row r="14" spans="1:26" ht="13.8" thickBot="1"/>
    <row r="15" spans="1:26" ht="13.8" thickBot="1">
      <c r="N15" s="719" t="s">
        <v>313</v>
      </c>
      <c r="O15" s="720"/>
      <c r="P15" s="174"/>
      <c r="Q15" s="174"/>
      <c r="R15" s="174"/>
      <c r="S15" s="174"/>
    </row>
    <row r="16" spans="1:26" ht="13.8" thickBot="1">
      <c r="N16" s="721" t="s">
        <v>198</v>
      </c>
      <c r="O16" s="722"/>
      <c r="P16" s="723"/>
      <c r="Q16" s="724" t="s">
        <v>199</v>
      </c>
      <c r="R16" s="725"/>
      <c r="S16" s="726"/>
    </row>
    <row r="17" spans="14:26" ht="13.8" thickBot="1">
      <c r="N17" s="312" t="s">
        <v>200</v>
      </c>
      <c r="O17" s="274" t="s">
        <v>200</v>
      </c>
      <c r="P17" s="276" t="s">
        <v>200</v>
      </c>
      <c r="Q17" s="312" t="s">
        <v>200</v>
      </c>
      <c r="R17" s="274" t="s">
        <v>200</v>
      </c>
      <c r="S17" s="275" t="s">
        <v>200</v>
      </c>
    </row>
    <row r="18" spans="14:26" ht="13.8" thickTop="1">
      <c r="N18" s="280" t="s">
        <v>201</v>
      </c>
      <c r="O18" s="281" t="s">
        <v>202</v>
      </c>
      <c r="P18" s="283" t="s">
        <v>203</v>
      </c>
      <c r="Q18" s="280" t="s">
        <v>201</v>
      </c>
      <c r="R18" s="281" t="s">
        <v>202</v>
      </c>
      <c r="S18" s="282" t="s">
        <v>203</v>
      </c>
    </row>
    <row r="19" spans="14:26" ht="13.8" thickBot="1">
      <c r="N19" s="454">
        <f t="shared" ref="N19:S19" si="2">+U19</f>
        <v>1275</v>
      </c>
      <c r="O19" s="455">
        <f t="shared" si="2"/>
        <v>651</v>
      </c>
      <c r="P19" s="456">
        <f t="shared" si="2"/>
        <v>624</v>
      </c>
      <c r="Q19" s="454">
        <f t="shared" si="2"/>
        <v>39295</v>
      </c>
      <c r="R19" s="455">
        <f t="shared" si="2"/>
        <v>18610</v>
      </c>
      <c r="S19" s="457">
        <f t="shared" si="2"/>
        <v>20685</v>
      </c>
      <c r="U19">
        <v>1275</v>
      </c>
      <c r="V19">
        <v>651</v>
      </c>
      <c r="W19">
        <v>624</v>
      </c>
      <c r="X19">
        <v>39295</v>
      </c>
      <c r="Y19">
        <v>18610</v>
      </c>
      <c r="Z19">
        <v>20685</v>
      </c>
    </row>
    <row r="21" spans="14:26" ht="13.8" thickBot="1"/>
    <row r="22" spans="14:26" ht="13.8" thickBot="1">
      <c r="N22" s="714" t="s">
        <v>198</v>
      </c>
      <c r="O22" s="715"/>
      <c r="P22" s="715"/>
      <c r="Q22" s="716" t="s">
        <v>199</v>
      </c>
      <c r="R22" s="717"/>
      <c r="S22" s="718"/>
    </row>
    <row r="23" spans="14:26">
      <c r="N23" s="313" t="s">
        <v>201</v>
      </c>
      <c r="O23" s="277" t="s">
        <v>202</v>
      </c>
      <c r="P23" s="278" t="s">
        <v>203</v>
      </c>
      <c r="Q23" s="313" t="s">
        <v>201</v>
      </c>
      <c r="R23" s="277" t="s">
        <v>202</v>
      </c>
      <c r="S23" s="279" t="s">
        <v>203</v>
      </c>
    </row>
    <row r="24" spans="14:26" ht="13.8" thickBot="1">
      <c r="N24" s="458">
        <f t="shared" ref="N24:S24" si="3">(N19-N12)/N19</f>
        <v>-0.38666666666666666</v>
      </c>
      <c r="O24" s="459">
        <f t="shared" si="3"/>
        <v>-0.44546850998463899</v>
      </c>
      <c r="P24" s="460">
        <f t="shared" si="3"/>
        <v>-0.32532051282051283</v>
      </c>
      <c r="Q24" s="458">
        <f t="shared" si="3"/>
        <v>-0.25227128133350302</v>
      </c>
      <c r="R24" s="459">
        <f t="shared" si="3"/>
        <v>-0.27753895754970448</v>
      </c>
      <c r="S24" s="461">
        <f t="shared" si="3"/>
        <v>-0.22953831278704376</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83" zoomScaleNormal="75" zoomScaleSheetLayoutView="83" workbookViewId="0">
      <selection activeCell="A18" sqref="A18"/>
    </sheetView>
  </sheetViews>
  <sheetFormatPr defaultColWidth="9" defaultRowHeight="14.4"/>
  <cols>
    <col min="1" max="1" width="225.33203125" style="4" customWidth="1"/>
    <col min="2" max="2" width="33.109375" style="2" hidden="1" customWidth="1"/>
    <col min="3" max="3" width="23.88671875" style="3" customWidth="1"/>
    <col min="4" max="16384" width="9" style="1"/>
  </cols>
  <sheetData>
    <row r="1" spans="1:3" s="28" customFormat="1" ht="46.2" customHeight="1" thickBot="1">
      <c r="A1" s="473" t="s">
        <v>230</v>
      </c>
      <c r="B1" s="462" t="s">
        <v>124</v>
      </c>
      <c r="C1" s="483" t="s">
        <v>126</v>
      </c>
    </row>
    <row r="2" spans="1:3" ht="46.95" customHeight="1">
      <c r="A2" s="177" t="s">
        <v>414</v>
      </c>
      <c r="B2" s="479"/>
      <c r="C2" s="727">
        <v>45536</v>
      </c>
    </row>
    <row r="3" spans="1:3" ht="100.2" customHeight="1">
      <c r="A3" s="464" t="s">
        <v>415</v>
      </c>
      <c r="B3" s="480"/>
      <c r="C3" s="728"/>
    </row>
    <row r="4" spans="1:3" ht="34.950000000000003" customHeight="1" thickBot="1">
      <c r="A4" s="463" t="s">
        <v>416</v>
      </c>
      <c r="B4" s="1"/>
      <c r="C4" s="484"/>
    </row>
    <row r="5" spans="1:3" ht="46.95" customHeight="1">
      <c r="A5" s="177" t="s">
        <v>417</v>
      </c>
      <c r="B5" s="479"/>
      <c r="C5" s="727">
        <v>45535</v>
      </c>
    </row>
    <row r="6" spans="1:3" ht="254.4" customHeight="1">
      <c r="A6" s="464" t="s">
        <v>418</v>
      </c>
      <c r="B6" s="480"/>
      <c r="C6" s="728"/>
    </row>
    <row r="7" spans="1:3" ht="34.950000000000003" customHeight="1" thickBot="1">
      <c r="A7" s="463" t="s">
        <v>419</v>
      </c>
      <c r="B7" s="1"/>
      <c r="C7" s="484"/>
    </row>
    <row r="8" spans="1:3" ht="49.2" customHeight="1">
      <c r="A8" s="233" t="s">
        <v>421</v>
      </c>
      <c r="B8" s="479"/>
      <c r="C8" s="727">
        <v>45534</v>
      </c>
    </row>
    <row r="9" spans="1:3" ht="79.8" customHeight="1">
      <c r="A9" s="224" t="s">
        <v>422</v>
      </c>
      <c r="B9" s="480"/>
      <c r="C9" s="728"/>
    </row>
    <row r="10" spans="1:3" ht="38.4" customHeight="1" thickBot="1">
      <c r="A10" s="300" t="s">
        <v>420</v>
      </c>
      <c r="B10" s="1"/>
      <c r="C10" s="485"/>
    </row>
    <row r="11" spans="1:3" ht="43.2" customHeight="1">
      <c r="A11" s="534" t="s">
        <v>423</v>
      </c>
      <c r="B11" s="481"/>
      <c r="C11" s="727">
        <v>45534</v>
      </c>
    </row>
    <row r="12" spans="1:3" ht="78" customHeight="1">
      <c r="A12" s="782" t="s">
        <v>424</v>
      </c>
      <c r="B12" s="482"/>
      <c r="C12" s="728"/>
    </row>
    <row r="13" spans="1:3" ht="36" customHeight="1" thickBot="1">
      <c r="A13" s="531" t="s">
        <v>425</v>
      </c>
      <c r="B13" s="532"/>
      <c r="C13" s="533"/>
    </row>
    <row r="14" spans="1:3" s="194" customFormat="1" ht="49.8" customHeight="1">
      <c r="A14" s="529" t="s">
        <v>426</v>
      </c>
      <c r="B14" s="530"/>
      <c r="C14" s="729">
        <v>45534</v>
      </c>
    </row>
    <row r="15" spans="1:3" ht="83.4" customHeight="1" thickBot="1">
      <c r="A15" s="465" t="s">
        <v>427</v>
      </c>
      <c r="B15" s="466"/>
      <c r="C15" s="728"/>
    </row>
    <row r="16" spans="1:3" s="196" customFormat="1" ht="40.200000000000003" customHeight="1" thickBot="1">
      <c r="A16" s="195" t="s">
        <v>428</v>
      </c>
      <c r="B16" s="301"/>
      <c r="C16" s="485"/>
    </row>
    <row r="17" spans="1:3" ht="38.4" customHeight="1">
      <c r="A17" s="248" t="s">
        <v>429</v>
      </c>
      <c r="B17" s="1"/>
      <c r="C17" s="784"/>
    </row>
    <row r="18" spans="1:3" ht="258" customHeight="1" thickBot="1">
      <c r="A18" s="467" t="s">
        <v>430</v>
      </c>
      <c r="B18" s="1"/>
      <c r="C18" s="729">
        <v>45441</v>
      </c>
    </row>
    <row r="19" spans="1:3" ht="35.4" customHeight="1">
      <c r="A19" s="783" t="s">
        <v>431</v>
      </c>
      <c r="B19" s="1"/>
      <c r="C19" s="728"/>
    </row>
    <row r="20" spans="1:3" ht="64.2" customHeight="1">
      <c r="A20" s="177"/>
      <c r="B20" s="1"/>
      <c r="C20" s="1"/>
    </row>
    <row r="21" spans="1:3" ht="36.75" customHeight="1">
      <c r="A21" s="225"/>
    </row>
    <row r="22" spans="1:3" ht="33" customHeight="1">
      <c r="A22" s="1" t="s">
        <v>204</v>
      </c>
    </row>
    <row r="23" spans="1:3" ht="36.75" customHeight="1">
      <c r="A23" s="1" t="s">
        <v>205</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4"/>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6">
    <mergeCell ref="C18:C19"/>
    <mergeCell ref="C5:C6"/>
    <mergeCell ref="C8:C9"/>
    <mergeCell ref="C11:C12"/>
    <mergeCell ref="C2:C3"/>
    <mergeCell ref="C14:C15"/>
  </mergeCells>
  <phoneticPr fontId="84"/>
  <hyperlinks>
    <hyperlink ref="A4" r:id="rId1" xr:uid="{845A960A-D4C6-4DBB-9C2A-B730849325C5}"/>
    <hyperlink ref="A7" r:id="rId2" xr:uid="{282DE09F-21B8-4E88-A955-9067731B75C2}"/>
    <hyperlink ref="A10" r:id="rId3" xr:uid="{2B6F602A-3594-4518-9DB5-9F2DD954F7A6}"/>
    <hyperlink ref="A13" r:id="rId4" xr:uid="{5FD27DE3-88A8-4881-AB9C-4E8570B70CF0}"/>
    <hyperlink ref="A16" r:id="rId5" xr:uid="{1BA31868-E6CC-4F51-963B-D3820910D5C2}"/>
    <hyperlink ref="A19" r:id="rId6" location="0" xr:uid="{98801049-AA71-46AD-968F-7D25AC596CC9}"/>
  </hyperlinks>
  <pageMargins left="0" right="0" top="0.19685039370078741" bottom="0.39370078740157483" header="0" footer="0.19685039370078741"/>
  <pageSetup paperSize="9" scale="41" orientation="portrait" r:id="rId7"/>
  <headerFooter alignWithMargins="0"/>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9" zoomScaleNormal="100" zoomScaleSheetLayoutView="89" workbookViewId="0">
      <selection activeCell="A16" sqref="A16:N16"/>
    </sheetView>
  </sheetViews>
  <sheetFormatPr defaultColWidth="9" defaultRowHeight="36" customHeight="1"/>
  <cols>
    <col min="1" max="13" width="9" style="1"/>
    <col min="14" max="14" width="104.6640625" style="1" customWidth="1"/>
    <col min="15" max="15" width="26.88671875" style="5" customWidth="1"/>
    <col min="16" max="16384" width="9" style="1"/>
  </cols>
  <sheetData>
    <row r="1" spans="1:16" ht="46.2" customHeight="1" thickBot="1">
      <c r="A1" s="730" t="s">
        <v>231</v>
      </c>
      <c r="B1" s="731"/>
      <c r="C1" s="731"/>
      <c r="D1" s="731"/>
      <c r="E1" s="731"/>
      <c r="F1" s="731"/>
      <c r="G1" s="731"/>
      <c r="H1" s="731"/>
      <c r="I1" s="731"/>
      <c r="J1" s="731"/>
      <c r="K1" s="731"/>
      <c r="L1" s="731"/>
      <c r="M1" s="731"/>
      <c r="N1" s="732"/>
    </row>
    <row r="2" spans="1:16" ht="40.200000000000003" customHeight="1">
      <c r="A2" s="733" t="s">
        <v>432</v>
      </c>
      <c r="B2" s="734"/>
      <c r="C2" s="734"/>
      <c r="D2" s="734"/>
      <c r="E2" s="734"/>
      <c r="F2" s="734"/>
      <c r="G2" s="734"/>
      <c r="H2" s="734"/>
      <c r="I2" s="734"/>
      <c r="J2" s="734"/>
      <c r="K2" s="734"/>
      <c r="L2" s="734"/>
      <c r="M2" s="734"/>
      <c r="N2" s="735"/>
    </row>
    <row r="3" spans="1:16" ht="196.8" customHeight="1" thickBot="1">
      <c r="A3" s="742" t="s">
        <v>433</v>
      </c>
      <c r="B3" s="743"/>
      <c r="C3" s="743"/>
      <c r="D3" s="743"/>
      <c r="E3" s="743"/>
      <c r="F3" s="743"/>
      <c r="G3" s="743"/>
      <c r="H3" s="743"/>
      <c r="I3" s="743"/>
      <c r="J3" s="743"/>
      <c r="K3" s="743"/>
      <c r="L3" s="743"/>
      <c r="M3" s="743"/>
      <c r="N3" s="744"/>
      <c r="P3" s="173"/>
    </row>
    <row r="4" spans="1:16" ht="42.6" customHeight="1" thickBot="1">
      <c r="A4" s="755" t="s">
        <v>434</v>
      </c>
      <c r="B4" s="756"/>
      <c r="C4" s="756"/>
      <c r="D4" s="756"/>
      <c r="E4" s="756"/>
      <c r="F4" s="756"/>
      <c r="G4" s="756"/>
      <c r="H4" s="756"/>
      <c r="I4" s="756"/>
      <c r="J4" s="756"/>
      <c r="K4" s="756"/>
      <c r="L4" s="756"/>
      <c r="M4" s="756"/>
      <c r="N4" s="757"/>
      <c r="O4" s="31"/>
    </row>
    <row r="5" spans="1:16" ht="230.4" customHeight="1" thickBot="1">
      <c r="A5" s="758" t="s">
        <v>435</v>
      </c>
      <c r="B5" s="759"/>
      <c r="C5" s="759"/>
      <c r="D5" s="759"/>
      <c r="E5" s="759"/>
      <c r="F5" s="759"/>
      <c r="G5" s="759"/>
      <c r="H5" s="759"/>
      <c r="I5" s="759"/>
      <c r="J5" s="759"/>
      <c r="K5" s="759"/>
      <c r="L5" s="759"/>
      <c r="M5" s="759"/>
      <c r="N5" s="760"/>
      <c r="O5" s="31"/>
    </row>
    <row r="6" spans="1:16" ht="41.4" customHeight="1" thickBot="1">
      <c r="A6" s="745" t="s">
        <v>436</v>
      </c>
      <c r="B6" s="746"/>
      <c r="C6" s="746"/>
      <c r="D6" s="746"/>
      <c r="E6" s="746"/>
      <c r="F6" s="746"/>
      <c r="G6" s="746"/>
      <c r="H6" s="746"/>
      <c r="I6" s="746"/>
      <c r="J6" s="746"/>
      <c r="K6" s="746"/>
      <c r="L6" s="746"/>
      <c r="M6" s="746"/>
      <c r="N6" s="747"/>
    </row>
    <row r="7" spans="1:16" ht="61.2" customHeight="1" thickBot="1">
      <c r="A7" s="748" t="s">
        <v>437</v>
      </c>
      <c r="B7" s="749"/>
      <c r="C7" s="749"/>
      <c r="D7" s="749"/>
      <c r="E7" s="749"/>
      <c r="F7" s="749"/>
      <c r="G7" s="749"/>
      <c r="H7" s="749"/>
      <c r="I7" s="749"/>
      <c r="J7" s="749"/>
      <c r="K7" s="749"/>
      <c r="L7" s="749"/>
      <c r="M7" s="749"/>
      <c r="N7" s="750"/>
      <c r="O7" s="30"/>
    </row>
    <row r="8" spans="1:16" ht="47.4" customHeight="1">
      <c r="A8" s="736" t="s">
        <v>438</v>
      </c>
      <c r="B8" s="737"/>
      <c r="C8" s="737"/>
      <c r="D8" s="737"/>
      <c r="E8" s="737"/>
      <c r="F8" s="737"/>
      <c r="G8" s="737"/>
      <c r="H8" s="737"/>
      <c r="I8" s="737"/>
      <c r="J8" s="737"/>
      <c r="K8" s="737"/>
      <c r="L8" s="737"/>
      <c r="M8" s="737"/>
      <c r="N8" s="738"/>
    </row>
    <row r="9" spans="1:16" ht="370.8" customHeight="1" thickBot="1">
      <c r="A9" s="739" t="s">
        <v>439</v>
      </c>
      <c r="B9" s="740"/>
      <c r="C9" s="740"/>
      <c r="D9" s="740"/>
      <c r="E9" s="740"/>
      <c r="F9" s="740"/>
      <c r="G9" s="740"/>
      <c r="H9" s="740"/>
      <c r="I9" s="740"/>
      <c r="J9" s="740"/>
      <c r="K9" s="740"/>
      <c r="L9" s="740"/>
      <c r="M9" s="740"/>
      <c r="N9" s="741"/>
    </row>
    <row r="10" spans="1:16" ht="47.4" hidden="1" customHeight="1">
      <c r="A10" s="733"/>
      <c r="B10" s="734"/>
      <c r="C10" s="734"/>
      <c r="D10" s="734"/>
      <c r="E10" s="734"/>
      <c r="F10" s="734"/>
      <c r="G10" s="734"/>
      <c r="H10" s="734"/>
      <c r="I10" s="734"/>
      <c r="J10" s="734"/>
      <c r="K10" s="734"/>
      <c r="L10" s="734"/>
      <c r="M10" s="734"/>
      <c r="N10" s="735"/>
    </row>
    <row r="11" spans="1:16" ht="54" hidden="1" customHeight="1" thickBot="1">
      <c r="A11" s="761"/>
      <c r="B11" s="762"/>
      <c r="C11" s="762"/>
      <c r="D11" s="762"/>
      <c r="E11" s="762"/>
      <c r="F11" s="762"/>
      <c r="G11" s="762"/>
      <c r="H11" s="762"/>
      <c r="I11" s="762"/>
      <c r="J11" s="762"/>
      <c r="K11" s="762"/>
      <c r="L11" s="762"/>
      <c r="M11" s="762"/>
      <c r="N11" s="763"/>
      <c r="P11" s="173"/>
    </row>
    <row r="12" spans="1:16" ht="45.6" hidden="1" customHeight="1">
      <c r="A12" s="736"/>
      <c r="B12" s="737"/>
      <c r="C12" s="737"/>
      <c r="D12" s="737"/>
      <c r="E12" s="737"/>
      <c r="F12" s="737"/>
      <c r="G12" s="737"/>
      <c r="H12" s="737"/>
      <c r="I12" s="737"/>
      <c r="J12" s="737"/>
      <c r="K12" s="737"/>
      <c r="L12" s="737"/>
      <c r="M12" s="737"/>
      <c r="N12" s="738"/>
      <c r="O12" s="1"/>
      <c r="P12" s="257"/>
    </row>
    <row r="13" spans="1:16" ht="146.4" hidden="1" customHeight="1" thickBot="1">
      <c r="A13" s="739"/>
      <c r="B13" s="740"/>
      <c r="C13" s="740"/>
      <c r="D13" s="740"/>
      <c r="E13" s="740"/>
      <c r="F13" s="740"/>
      <c r="G13" s="740"/>
      <c r="H13" s="740"/>
      <c r="I13" s="740"/>
      <c r="J13" s="740"/>
      <c r="K13" s="740"/>
      <c r="L13" s="740"/>
      <c r="M13" s="740"/>
      <c r="N13" s="741"/>
      <c r="O13" s="1"/>
      <c r="P13" s="257"/>
    </row>
    <row r="14" spans="1:16" ht="45.6" hidden="1" customHeight="1">
      <c r="A14" s="733"/>
      <c r="B14" s="764"/>
      <c r="C14" s="764"/>
      <c r="D14" s="764"/>
      <c r="E14" s="764"/>
      <c r="F14" s="764"/>
      <c r="G14" s="764"/>
      <c r="H14" s="764"/>
      <c r="I14" s="764"/>
      <c r="J14" s="764"/>
      <c r="K14" s="764"/>
      <c r="L14" s="764"/>
      <c r="M14" s="764"/>
      <c r="N14" s="765"/>
      <c r="O14" s="1"/>
      <c r="P14" s="257"/>
    </row>
    <row r="15" spans="1:16" ht="58.8" hidden="1" customHeight="1" thickBot="1">
      <c r="A15" s="766"/>
      <c r="B15" s="767"/>
      <c r="C15" s="767"/>
      <c r="D15" s="767"/>
      <c r="E15" s="767"/>
      <c r="F15" s="767"/>
      <c r="G15" s="767"/>
      <c r="H15" s="767"/>
      <c r="I15" s="767"/>
      <c r="J15" s="767"/>
      <c r="K15" s="767"/>
      <c r="L15" s="767"/>
      <c r="M15" s="767"/>
      <c r="N15" s="768"/>
      <c r="O15" s="1"/>
      <c r="P15" s="257"/>
    </row>
    <row r="16" spans="1:16" ht="36" customHeight="1">
      <c r="A16" s="753"/>
      <c r="B16" s="754"/>
      <c r="C16" s="754"/>
      <c r="D16" s="754"/>
      <c r="E16" s="754"/>
      <c r="F16" s="754"/>
      <c r="G16" s="754"/>
      <c r="H16" s="754"/>
      <c r="I16" s="754"/>
      <c r="J16" s="754"/>
      <c r="K16" s="754"/>
      <c r="L16" s="754"/>
      <c r="M16" s="754"/>
      <c r="N16" s="754"/>
    </row>
    <row r="17" spans="1:14" ht="36" customHeight="1">
      <c r="A17" s="751" t="s">
        <v>190</v>
      </c>
      <c r="B17" s="752"/>
      <c r="C17" s="752"/>
      <c r="D17" s="752"/>
      <c r="E17" s="752"/>
      <c r="F17" s="752"/>
      <c r="G17" s="752"/>
      <c r="H17" s="752"/>
      <c r="I17" s="752"/>
      <c r="J17" s="752"/>
      <c r="K17" s="752"/>
      <c r="L17" s="752"/>
      <c r="M17" s="752"/>
      <c r="N17" s="752"/>
    </row>
  </sheetData>
  <mergeCells count="17">
    <mergeCell ref="A17:N17"/>
    <mergeCell ref="A16:N16"/>
    <mergeCell ref="A4:N4"/>
    <mergeCell ref="A5:N5"/>
    <mergeCell ref="A10:N10"/>
    <mergeCell ref="A11:N11"/>
    <mergeCell ref="A14:N14"/>
    <mergeCell ref="A15:N15"/>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4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31"/>
  <sheetViews>
    <sheetView view="pageBreakPreview" zoomScale="45" zoomScaleNormal="100" zoomScaleSheetLayoutView="45" workbookViewId="0">
      <selection activeCell="AZ72" sqref="AZ72"/>
    </sheetView>
  </sheetViews>
  <sheetFormatPr defaultRowHeight="13.2"/>
  <cols>
    <col min="11" max="11" width="4.21875" customWidth="1"/>
    <col min="12" max="12" width="5.33203125" customWidth="1"/>
    <col min="13" max="15" width="8.88671875" customWidth="1"/>
    <col min="16" max="16" width="0.21875" customWidth="1"/>
    <col min="17" max="17" width="9.33203125" customWidth="1"/>
  </cols>
  <sheetData>
    <row r="1" spans="1:28">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row>
    <row r="2" spans="1:28">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row>
    <row r="3" spans="1:28">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8">
      <c r="A4" s="66"/>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8">
      <c r="A5" s="66"/>
      <c r="B5" s="66"/>
      <c r="C5" s="66"/>
      <c r="D5" s="66"/>
      <c r="E5" s="66"/>
      <c r="F5" s="66"/>
      <c r="G5" s="66"/>
      <c r="H5" s="66"/>
      <c r="I5" s="66"/>
      <c r="J5" s="66"/>
      <c r="K5" s="66"/>
      <c r="L5" s="66"/>
      <c r="M5" s="66"/>
      <c r="N5" s="66"/>
      <c r="O5" s="66"/>
      <c r="P5" s="66"/>
      <c r="Q5" s="66"/>
    </row>
    <row r="6" spans="1:28">
      <c r="A6" s="66"/>
      <c r="B6" s="66"/>
      <c r="C6" s="66"/>
      <c r="D6" s="66"/>
      <c r="E6" s="66"/>
      <c r="F6" s="66"/>
      <c r="G6" s="66"/>
      <c r="H6" s="66"/>
      <c r="I6" s="66"/>
      <c r="J6" s="66"/>
      <c r="K6" s="66"/>
      <c r="L6" s="66"/>
      <c r="M6" s="66"/>
      <c r="N6" s="66"/>
      <c r="O6" s="66"/>
      <c r="P6" s="66"/>
      <c r="Q6" s="66"/>
    </row>
    <row r="7" spans="1:28">
      <c r="A7" s="66"/>
      <c r="B7" s="66"/>
      <c r="C7" s="66"/>
      <c r="D7" s="66"/>
      <c r="E7" s="66"/>
      <c r="F7" s="66"/>
      <c r="G7" s="66"/>
      <c r="H7" s="66"/>
      <c r="I7" s="66"/>
      <c r="J7" s="66"/>
      <c r="K7" s="66"/>
      <c r="L7" s="66"/>
      <c r="M7" s="66"/>
      <c r="N7" s="66"/>
      <c r="O7" s="66"/>
      <c r="P7" s="66"/>
      <c r="Q7" s="66"/>
    </row>
    <row r="8" spans="1:28">
      <c r="A8" s="66"/>
      <c r="B8" s="66"/>
      <c r="C8" s="66"/>
      <c r="D8" s="66"/>
      <c r="E8" s="66"/>
      <c r="F8" s="66"/>
      <c r="G8" s="66"/>
      <c r="H8" s="66"/>
      <c r="I8" s="66"/>
      <c r="J8" s="66"/>
      <c r="K8" s="66"/>
      <c r="L8" s="66"/>
      <c r="M8" s="66"/>
      <c r="N8" s="66"/>
      <c r="O8" s="66"/>
      <c r="P8" s="66"/>
      <c r="Q8" s="66"/>
    </row>
    <row r="9" spans="1:28">
      <c r="A9" s="66"/>
      <c r="B9" s="66"/>
      <c r="C9" s="66"/>
      <c r="D9" s="66"/>
      <c r="E9" s="66"/>
      <c r="F9" s="66"/>
      <c r="G9" s="66"/>
      <c r="H9" s="66"/>
      <c r="I9" s="66"/>
      <c r="J9" s="66"/>
      <c r="K9" s="66"/>
      <c r="L9" s="66"/>
      <c r="M9" s="66"/>
      <c r="N9" s="66"/>
      <c r="O9" s="66"/>
      <c r="P9" s="66"/>
      <c r="Q9" s="66"/>
    </row>
    <row r="10" spans="1:28">
      <c r="A10" s="66"/>
      <c r="B10" s="66"/>
      <c r="C10" s="66"/>
      <c r="D10" s="66"/>
      <c r="E10" s="66"/>
      <c r="F10" s="66"/>
      <c r="G10" s="66"/>
      <c r="H10" s="66"/>
      <c r="I10" s="66"/>
      <c r="J10" s="66"/>
      <c r="K10" s="66"/>
      <c r="L10" s="66"/>
      <c r="M10" s="66"/>
      <c r="N10" s="66"/>
      <c r="O10" s="66"/>
      <c r="P10" s="66"/>
      <c r="Q10" s="66"/>
    </row>
    <row r="11" spans="1:28">
      <c r="A11" s="66"/>
      <c r="B11" s="66"/>
      <c r="C11" s="66"/>
      <c r="D11" s="66"/>
      <c r="E11" s="66"/>
      <c r="F11" s="66"/>
      <c r="G11" s="66"/>
      <c r="H11" s="66"/>
      <c r="I11" s="66"/>
      <c r="J11" s="66"/>
      <c r="K11" s="66"/>
      <c r="L11" s="66"/>
      <c r="M11" s="66"/>
      <c r="N11" s="66"/>
      <c r="O11" s="66"/>
      <c r="P11" s="66"/>
      <c r="Q11" s="66"/>
    </row>
    <row r="12" spans="1:28">
      <c r="A12" s="66"/>
      <c r="B12" s="66"/>
      <c r="C12" s="66"/>
      <c r="D12" s="66"/>
      <c r="E12" s="66"/>
      <c r="F12" s="66"/>
      <c r="G12" s="66"/>
      <c r="H12" s="66"/>
      <c r="I12" s="66"/>
      <c r="J12" s="66"/>
      <c r="K12" s="66"/>
      <c r="L12" s="66"/>
      <c r="M12" s="66"/>
      <c r="N12" s="66"/>
      <c r="O12" s="66"/>
      <c r="P12" s="66"/>
      <c r="Q12" s="66"/>
    </row>
    <row r="13" spans="1:28">
      <c r="A13" s="66"/>
      <c r="B13" s="66"/>
      <c r="C13" s="66"/>
      <c r="D13" s="66"/>
      <c r="E13" s="66"/>
      <c r="F13" s="66"/>
      <c r="G13" s="66"/>
      <c r="H13" s="66"/>
      <c r="I13" s="66"/>
      <c r="J13" s="66"/>
      <c r="K13" s="66"/>
      <c r="L13" s="66"/>
      <c r="M13" s="66"/>
      <c r="N13" s="66"/>
      <c r="O13" s="66"/>
      <c r="P13" s="66"/>
      <c r="Q13" s="66"/>
    </row>
    <row r="14" spans="1:28">
      <c r="A14" s="66"/>
      <c r="B14" s="66"/>
      <c r="C14" s="66"/>
      <c r="D14" s="66"/>
      <c r="E14" s="66"/>
      <c r="F14" s="66"/>
      <c r="G14" s="66"/>
      <c r="H14" s="66"/>
      <c r="I14" s="66"/>
      <c r="J14" s="66"/>
      <c r="K14" s="66"/>
      <c r="L14" s="66"/>
      <c r="M14" s="66"/>
      <c r="N14" s="66"/>
      <c r="O14" s="66"/>
      <c r="P14" s="66"/>
      <c r="Q14" s="66"/>
    </row>
    <row r="15" spans="1:28">
      <c r="A15" s="66"/>
      <c r="B15" s="66"/>
      <c r="C15" s="66"/>
      <c r="D15" s="66"/>
      <c r="E15" s="66"/>
      <c r="F15" s="66"/>
      <c r="G15" s="66"/>
      <c r="H15" s="66"/>
      <c r="I15" s="66"/>
      <c r="J15" s="66"/>
      <c r="K15" s="66"/>
    </row>
    <row r="16" spans="1:28">
      <c r="A16" s="66"/>
      <c r="B16" s="66"/>
      <c r="C16" s="66"/>
      <c r="D16" s="66"/>
      <c r="E16" s="66"/>
      <c r="F16" s="66"/>
      <c r="G16" s="66"/>
      <c r="H16" s="66"/>
      <c r="I16" s="66"/>
      <c r="J16" s="66"/>
      <c r="K16" s="66"/>
    </row>
    <row r="17" spans="1:11">
      <c r="A17" s="66"/>
      <c r="B17" s="66"/>
      <c r="C17" s="66"/>
      <c r="D17" s="66"/>
      <c r="E17" s="66"/>
      <c r="F17" s="66"/>
      <c r="G17" s="66"/>
      <c r="H17" s="66"/>
      <c r="I17" s="66"/>
      <c r="J17" s="66"/>
      <c r="K17" s="66"/>
    </row>
    <row r="18" spans="1:11">
      <c r="A18" s="66"/>
      <c r="B18" s="66"/>
      <c r="C18" s="66"/>
      <c r="D18" s="66"/>
      <c r="E18" s="66"/>
      <c r="F18" s="66"/>
      <c r="G18" s="66"/>
      <c r="H18" s="66"/>
      <c r="I18" s="66"/>
      <c r="J18" s="66"/>
      <c r="K18" s="66"/>
    </row>
    <row r="19" spans="1:11">
      <c r="A19" s="66"/>
      <c r="B19" s="66"/>
      <c r="C19" s="66"/>
      <c r="D19" s="66"/>
      <c r="E19" s="66"/>
      <c r="F19" s="66"/>
      <c r="G19" s="66"/>
      <c r="H19" s="66"/>
      <c r="I19" s="66"/>
      <c r="J19" s="66"/>
      <c r="K19" s="66"/>
    </row>
    <row r="20" spans="1:11">
      <c r="A20" s="66"/>
      <c r="B20" s="66"/>
      <c r="C20" s="66"/>
      <c r="D20" s="66"/>
      <c r="E20" s="66"/>
      <c r="F20" s="66"/>
      <c r="G20" s="66"/>
      <c r="H20" s="66"/>
      <c r="I20" s="66"/>
      <c r="J20" s="66"/>
      <c r="K20" s="66"/>
    </row>
    <row r="21" spans="1:11">
      <c r="A21" s="66"/>
      <c r="B21" s="66"/>
      <c r="C21" s="66"/>
      <c r="D21" s="66"/>
      <c r="E21" s="66"/>
      <c r="F21" s="66"/>
      <c r="G21" s="66"/>
      <c r="H21" s="66"/>
      <c r="I21" s="66"/>
      <c r="J21" s="66"/>
      <c r="K21" s="66"/>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c r="A24" s="66"/>
      <c r="B24" s="66"/>
      <c r="C24" s="66"/>
      <c r="D24" s="66"/>
      <c r="E24" s="66"/>
      <c r="F24" s="66"/>
      <c r="G24" s="66"/>
      <c r="H24" s="66"/>
      <c r="I24" s="66"/>
      <c r="J24" s="66"/>
      <c r="K24" s="66"/>
    </row>
    <row r="25" spans="1:11">
      <c r="A25" s="66"/>
      <c r="B25" s="66"/>
      <c r="C25" s="66"/>
      <c r="D25" s="66"/>
      <c r="E25" s="66"/>
      <c r="F25" s="66"/>
      <c r="G25" s="66"/>
      <c r="H25" s="66"/>
      <c r="I25" s="66"/>
      <c r="J25" s="66"/>
      <c r="K25" s="66"/>
    </row>
    <row r="26" spans="1:11">
      <c r="A26" s="66"/>
      <c r="B26" s="66"/>
      <c r="C26" s="66"/>
      <c r="D26" s="66"/>
      <c r="E26" s="66"/>
      <c r="F26" s="66"/>
      <c r="G26" s="66"/>
      <c r="H26" s="66"/>
      <c r="I26" s="66"/>
      <c r="J26" s="66"/>
      <c r="K26" s="66"/>
    </row>
    <row r="27" spans="1:11">
      <c r="A27" s="66"/>
      <c r="B27" s="66"/>
      <c r="C27" s="66"/>
      <c r="D27" s="66"/>
      <c r="E27" s="66"/>
      <c r="F27" s="66"/>
      <c r="G27" s="66"/>
      <c r="H27" s="66"/>
      <c r="I27" s="66"/>
      <c r="J27" s="66"/>
      <c r="K27" s="66"/>
    </row>
    <row r="28" spans="1:11">
      <c r="A28" s="66"/>
      <c r="B28" s="66"/>
      <c r="C28" s="66"/>
      <c r="D28" s="66"/>
      <c r="E28" s="66"/>
      <c r="F28" s="66"/>
      <c r="G28" s="66"/>
      <c r="H28" s="66"/>
      <c r="I28" s="66"/>
      <c r="J28" s="66"/>
      <c r="K28" s="66"/>
    </row>
    <row r="29" spans="1:11">
      <c r="A29" s="66"/>
      <c r="B29" s="66"/>
      <c r="C29" s="66"/>
      <c r="D29" s="66"/>
      <c r="E29" s="66"/>
      <c r="F29" s="66"/>
      <c r="G29" s="66"/>
      <c r="H29" s="66"/>
      <c r="I29" s="66"/>
      <c r="J29" s="66"/>
      <c r="K29" s="66"/>
    </row>
    <row r="30" spans="1:11">
      <c r="A30" s="66"/>
      <c r="B30" s="66"/>
      <c r="C30" s="66"/>
      <c r="D30" s="66"/>
      <c r="E30" s="66"/>
      <c r="F30" s="66"/>
      <c r="G30" s="66"/>
      <c r="H30" s="66"/>
      <c r="I30" s="66"/>
      <c r="J30" s="66"/>
      <c r="K30" s="66"/>
    </row>
    <row r="31" spans="1:11">
      <c r="A31" s="66"/>
      <c r="B31" s="66"/>
      <c r="C31" s="66"/>
      <c r="D31" s="66"/>
      <c r="E31" s="66"/>
      <c r="F31" s="66"/>
      <c r="G31" s="66"/>
      <c r="H31" s="66"/>
      <c r="I31" s="66"/>
      <c r="J31" s="66"/>
      <c r="K31" s="66"/>
    </row>
  </sheetData>
  <sheetProtection formatCells="0" formatColumns="0" formatRows="0" insertColumns="0" insertRows="0" insertHyperlinks="0" deleteColumns="0" deleteRows="0" sort="0" autoFilter="0" pivotTables="0"/>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O8" sqref="O8"/>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52" t="s">
        <v>218</v>
      </c>
      <c r="J2" s="652"/>
      <c r="K2" s="652"/>
      <c r="L2" s="652"/>
      <c r="M2" s="652"/>
      <c r="N2" s="97"/>
      <c r="P2" s="74"/>
    </row>
    <row r="3" spans="1:16" ht="17.399999999999999">
      <c r="A3" s="296"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568" t="s">
        <v>221</v>
      </c>
      <c r="B17" s="569"/>
      <c r="C17" s="569"/>
      <c r="D17" s="120"/>
      <c r="E17" s="121"/>
      <c r="F17" s="570" t="s">
        <v>222</v>
      </c>
      <c r="G17" s="571"/>
      <c r="H17" s="214"/>
      <c r="I17" s="212"/>
      <c r="J17" s="205"/>
      <c r="K17" s="209"/>
      <c r="L17" s="206"/>
      <c r="M17" s="210"/>
      <c r="N17" s="119" t="s">
        <v>46</v>
      </c>
    </row>
    <row r="18" spans="1:19" ht="39" customHeight="1" thickTop="1">
      <c r="A18" s="572" t="s">
        <v>47</v>
      </c>
      <c r="B18" s="573"/>
      <c r="C18" s="574"/>
      <c r="D18" s="122" t="s">
        <v>48</v>
      </c>
      <c r="E18" s="123"/>
      <c r="F18" s="575" t="s">
        <v>49</v>
      </c>
      <c r="G18" s="576"/>
      <c r="H18" s="200"/>
      <c r="I18" s="212"/>
      <c r="J18" s="200"/>
      <c r="K18" s="209"/>
      <c r="L18" s="209"/>
      <c r="M18" s="210"/>
      <c r="Q18" s="37" t="s">
        <v>3</v>
      </c>
      <c r="S18" s="37" t="s">
        <v>17</v>
      </c>
    </row>
    <row r="19" spans="1:19" ht="30" customHeight="1">
      <c r="A19" s="577" t="s">
        <v>219</v>
      </c>
      <c r="B19" s="577"/>
      <c r="C19" s="577"/>
      <c r="D19" s="577"/>
      <c r="E19" s="577"/>
      <c r="F19" s="577"/>
      <c r="G19" s="577"/>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578">
        <v>45536</v>
      </c>
      <c r="C21" s="579"/>
      <c r="D21" s="314" t="s">
        <v>53</v>
      </c>
      <c r="E21" s="580" t="s">
        <v>54</v>
      </c>
      <c r="F21" s="581"/>
      <c r="G21" s="42" t="s">
        <v>55</v>
      </c>
      <c r="H21" s="588" t="s">
        <v>223</v>
      </c>
      <c r="I21" s="589"/>
      <c r="J21" s="589"/>
      <c r="K21" s="589"/>
      <c r="L21" s="589"/>
      <c r="M21" s="220">
        <v>7</v>
      </c>
      <c r="N21" s="222"/>
    </row>
    <row r="22" spans="1:19" ht="36" customHeight="1" thickTop="1" thickBot="1">
      <c r="A22" s="315" t="s">
        <v>56</v>
      </c>
      <c r="B22" s="590" t="s">
        <v>57</v>
      </c>
      <c r="C22" s="591"/>
      <c r="D22" s="592"/>
      <c r="E22" s="316" t="s">
        <v>224</v>
      </c>
      <c r="F22" s="316" t="s">
        <v>225</v>
      </c>
      <c r="G22" s="317" t="s">
        <v>58</v>
      </c>
      <c r="H22" s="593" t="s">
        <v>59</v>
      </c>
      <c r="I22" s="594"/>
      <c r="J22" s="594"/>
      <c r="K22" s="594"/>
      <c r="L22" s="595"/>
      <c r="M22" s="221" t="s">
        <v>60</v>
      </c>
      <c r="N22" s="223" t="s">
        <v>61</v>
      </c>
      <c r="R22" s="37" t="s">
        <v>3</v>
      </c>
    </row>
    <row r="23" spans="1:19" ht="85.2" customHeight="1" thickBot="1">
      <c r="A23" s="236" t="s">
        <v>62</v>
      </c>
      <c r="B23" s="582" t="str">
        <f>IF(G23&gt;5,"☆☆☆☆",IF(AND(G23&gt;=2.39,G23&lt;5),"☆☆☆",IF(AND(G23&gt;=1.39,G23&lt;2.4),"☆☆",IF(AND(G23&gt;0,G23&lt;1.4),"☆",IF(AND(G23&gt;=-1.39,G23&lt;0),"★",IF(AND(G23&gt;=-2.39,G23&lt;-1.4),"★★",IF(AND(G23&gt;=-3.39,G23&lt;-2.4),"★★★")))))))</f>
        <v>☆</v>
      </c>
      <c r="C23" s="583"/>
      <c r="D23" s="584"/>
      <c r="E23" s="192">
        <v>0.77</v>
      </c>
      <c r="F23" s="192">
        <v>1.02</v>
      </c>
      <c r="G23" s="168">
        <f>F23-E23</f>
        <v>0.25</v>
      </c>
      <c r="H23" s="596"/>
      <c r="I23" s="597"/>
      <c r="J23" s="597"/>
      <c r="K23" s="597"/>
      <c r="L23" s="598"/>
      <c r="M23" s="474"/>
      <c r="N23" s="475"/>
      <c r="O23" s="157" t="s">
        <v>63</v>
      </c>
    </row>
    <row r="24" spans="1:19" ht="76.2" customHeight="1" thickBot="1">
      <c r="A24" s="127" t="s">
        <v>64</v>
      </c>
      <c r="B24" s="582" t="str">
        <f>IF(G24&gt;5,"☆☆☆☆",IF(AND(G24&gt;=2.39,G24&lt;5),"☆☆☆",IF(AND(G24&gt;=1.39,G24&lt;2.4),"☆☆",IF(AND(G24&gt;0,G24&lt;1.4),"☆",IF(AND(G24&gt;=-1.39,G24&lt;0),"★",IF(AND(G24&gt;=-2.39,G24&lt;-1.4),"★★",IF(AND(G24&gt;=-3.39,G24&lt;-2.4),"★★★")))))))</f>
        <v>☆</v>
      </c>
      <c r="C24" s="583"/>
      <c r="D24" s="584"/>
      <c r="E24" s="192">
        <v>0.62</v>
      </c>
      <c r="F24" s="192">
        <v>1.08</v>
      </c>
      <c r="G24" s="168">
        <f t="shared" ref="G24:G70" si="0">F24-E24</f>
        <v>0.46000000000000008</v>
      </c>
      <c r="H24" s="599"/>
      <c r="I24" s="600"/>
      <c r="J24" s="600"/>
      <c r="K24" s="600"/>
      <c r="L24" s="601"/>
      <c r="M24" s="318"/>
      <c r="N24" s="319"/>
      <c r="O24" s="157" t="s">
        <v>64</v>
      </c>
      <c r="Q24" s="37" t="s">
        <v>3</v>
      </c>
    </row>
    <row r="25" spans="1:19" ht="81" customHeight="1" thickBot="1">
      <c r="A25" s="320" t="s">
        <v>65</v>
      </c>
      <c r="B25" s="582" t="str">
        <f t="shared" ref="B25:B70" si="1">IF(G25&gt;5,"☆☆☆☆",IF(AND(G25&gt;=2.39,G25&lt;5),"☆☆☆",IF(AND(G25&gt;=1.39,G25&lt;2.4),"☆☆",IF(AND(G25&gt;0,G25&lt;1.4),"☆",IF(AND(G25&gt;=-1.39,G25&lt;0),"★",IF(AND(G25&gt;=-2.39,G25&lt;-1.4),"★★",IF(AND(G25&gt;=-3.39,G25&lt;-2.4),"★★★")))))))</f>
        <v>☆☆</v>
      </c>
      <c r="C25" s="583"/>
      <c r="D25" s="584"/>
      <c r="E25" s="192">
        <v>0.9</v>
      </c>
      <c r="F25" s="192">
        <v>2.58</v>
      </c>
      <c r="G25" s="168">
        <f t="shared" si="0"/>
        <v>1.6800000000000002</v>
      </c>
      <c r="H25" s="585"/>
      <c r="I25" s="586"/>
      <c r="J25" s="586"/>
      <c r="K25" s="586"/>
      <c r="L25" s="587"/>
      <c r="M25" s="486"/>
      <c r="N25" s="319"/>
      <c r="O25" s="157" t="s">
        <v>65</v>
      </c>
    </row>
    <row r="26" spans="1:19" ht="83.25" customHeight="1" thickBot="1">
      <c r="A26" s="320" t="s">
        <v>66</v>
      </c>
      <c r="B26" s="582" t="str">
        <f t="shared" si="1"/>
        <v>☆☆</v>
      </c>
      <c r="C26" s="583"/>
      <c r="D26" s="584"/>
      <c r="E26" s="192">
        <v>0.64</v>
      </c>
      <c r="F26" s="192">
        <v>2.04</v>
      </c>
      <c r="G26" s="168">
        <f t="shared" si="0"/>
        <v>1.4</v>
      </c>
      <c r="H26" s="585"/>
      <c r="I26" s="586"/>
      <c r="J26" s="586"/>
      <c r="K26" s="586"/>
      <c r="L26" s="587"/>
      <c r="M26" s="318"/>
      <c r="N26" s="319"/>
      <c r="O26" s="157" t="s">
        <v>66</v>
      </c>
    </row>
    <row r="27" spans="1:19" ht="78.599999999999994" customHeight="1" thickBot="1">
      <c r="A27" s="320" t="s">
        <v>67</v>
      </c>
      <c r="B27" s="582" t="str">
        <f t="shared" si="1"/>
        <v>☆</v>
      </c>
      <c r="C27" s="583"/>
      <c r="D27" s="584"/>
      <c r="E27" s="192">
        <v>0.73</v>
      </c>
      <c r="F27" s="192">
        <v>1.1200000000000001</v>
      </c>
      <c r="G27" s="168">
        <f t="shared" si="0"/>
        <v>0.39000000000000012</v>
      </c>
      <c r="H27" s="585"/>
      <c r="I27" s="586"/>
      <c r="J27" s="586"/>
      <c r="K27" s="586"/>
      <c r="L27" s="587"/>
      <c r="M27" s="318"/>
      <c r="N27" s="321"/>
      <c r="O27" s="157" t="s">
        <v>67</v>
      </c>
    </row>
    <row r="28" spans="1:19" ht="87" customHeight="1" thickBot="1">
      <c r="A28" s="320" t="s">
        <v>68</v>
      </c>
      <c r="B28" s="582" t="str">
        <f t="shared" si="1"/>
        <v>☆</v>
      </c>
      <c r="C28" s="583"/>
      <c r="D28" s="584"/>
      <c r="E28" s="192">
        <v>1.45</v>
      </c>
      <c r="F28" s="192">
        <v>2.64</v>
      </c>
      <c r="G28" s="168">
        <f t="shared" si="0"/>
        <v>1.1900000000000002</v>
      </c>
      <c r="H28" s="585"/>
      <c r="I28" s="586"/>
      <c r="J28" s="586"/>
      <c r="K28" s="586"/>
      <c r="L28" s="587"/>
      <c r="M28" s="318"/>
      <c r="N28" s="319"/>
      <c r="O28" s="157" t="s">
        <v>68</v>
      </c>
    </row>
    <row r="29" spans="1:19" ht="81" customHeight="1" thickBot="1">
      <c r="A29" s="320" t="s">
        <v>69</v>
      </c>
      <c r="B29" s="582" t="str">
        <f t="shared" si="1"/>
        <v>☆</v>
      </c>
      <c r="C29" s="583"/>
      <c r="D29" s="584"/>
      <c r="E29" s="192">
        <v>1.18</v>
      </c>
      <c r="F29" s="192">
        <v>1.55</v>
      </c>
      <c r="G29" s="168">
        <f t="shared" si="0"/>
        <v>0.37000000000000011</v>
      </c>
      <c r="H29" s="585"/>
      <c r="I29" s="586"/>
      <c r="J29" s="586"/>
      <c r="K29" s="586"/>
      <c r="L29" s="587"/>
      <c r="M29" s="318"/>
      <c r="N29" s="319"/>
      <c r="O29" s="157" t="s">
        <v>69</v>
      </c>
    </row>
    <row r="30" spans="1:19" ht="73.5" customHeight="1" thickBot="1">
      <c r="A30" s="320" t="s">
        <v>70</v>
      </c>
      <c r="B30" s="582" t="str">
        <f t="shared" si="1"/>
        <v>☆</v>
      </c>
      <c r="C30" s="583"/>
      <c r="D30" s="584"/>
      <c r="E30" s="192">
        <v>0.87</v>
      </c>
      <c r="F30" s="192">
        <v>1.8</v>
      </c>
      <c r="G30" s="168">
        <f t="shared" si="0"/>
        <v>0.93</v>
      </c>
      <c r="H30" s="585"/>
      <c r="I30" s="586"/>
      <c r="J30" s="586"/>
      <c r="K30" s="586"/>
      <c r="L30" s="587"/>
      <c r="M30" s="287"/>
      <c r="N30" s="319"/>
      <c r="O30" s="157" t="s">
        <v>70</v>
      </c>
    </row>
    <row r="31" spans="1:19" ht="75.75" customHeight="1" thickBot="1">
      <c r="A31" s="320" t="s">
        <v>71</v>
      </c>
      <c r="B31" s="582" t="str">
        <f t="shared" si="1"/>
        <v>☆</v>
      </c>
      <c r="C31" s="583"/>
      <c r="D31" s="584"/>
      <c r="E31" s="192">
        <v>0.54</v>
      </c>
      <c r="F31" s="192">
        <v>1.42</v>
      </c>
      <c r="G31" s="168">
        <f t="shared" si="0"/>
        <v>0.87999999999999989</v>
      </c>
      <c r="H31" s="585"/>
      <c r="I31" s="586"/>
      <c r="J31" s="586"/>
      <c r="K31" s="586"/>
      <c r="L31" s="587"/>
      <c r="M31" s="318"/>
      <c r="N31" s="319"/>
      <c r="O31" s="157" t="s">
        <v>71</v>
      </c>
    </row>
    <row r="32" spans="1:19" ht="75" customHeight="1" thickBot="1">
      <c r="A32" s="322" t="s">
        <v>72</v>
      </c>
      <c r="B32" s="582" t="str">
        <f t="shared" si="1"/>
        <v>☆☆</v>
      </c>
      <c r="C32" s="583"/>
      <c r="D32" s="584"/>
      <c r="E32" s="192">
        <v>1.25</v>
      </c>
      <c r="F32" s="76">
        <v>3.42</v>
      </c>
      <c r="G32" s="168">
        <f t="shared" si="0"/>
        <v>2.17</v>
      </c>
      <c r="H32" s="585"/>
      <c r="I32" s="586"/>
      <c r="J32" s="586"/>
      <c r="K32" s="586"/>
      <c r="L32" s="587"/>
      <c r="M32" s="318"/>
      <c r="N32" s="323"/>
      <c r="O32" s="157" t="s">
        <v>72</v>
      </c>
    </row>
    <row r="33" spans="1:16" ht="74.400000000000006" customHeight="1" thickBot="1">
      <c r="A33" s="324" t="s">
        <v>73</v>
      </c>
      <c r="B33" s="582" t="str">
        <f t="shared" si="1"/>
        <v>☆☆</v>
      </c>
      <c r="C33" s="583"/>
      <c r="D33" s="584"/>
      <c r="E33" s="192">
        <v>1.7</v>
      </c>
      <c r="F33" s="76">
        <v>3.11</v>
      </c>
      <c r="G33" s="168">
        <f t="shared" si="0"/>
        <v>1.41</v>
      </c>
      <c r="H33" s="585"/>
      <c r="I33" s="586"/>
      <c r="J33" s="586"/>
      <c r="K33" s="586"/>
      <c r="L33" s="587"/>
      <c r="M33" s="318"/>
      <c r="N33" s="319"/>
      <c r="O33" s="157" t="s">
        <v>73</v>
      </c>
    </row>
    <row r="34" spans="1:16" ht="93" customHeight="1" thickBot="1">
      <c r="A34" s="127" t="s">
        <v>74</v>
      </c>
      <c r="B34" s="582" t="str">
        <f t="shared" si="1"/>
        <v>☆</v>
      </c>
      <c r="C34" s="583"/>
      <c r="D34" s="584"/>
      <c r="E34" s="192">
        <v>1.69</v>
      </c>
      <c r="F34" s="192">
        <v>2.8</v>
      </c>
      <c r="G34" s="168">
        <f t="shared" si="0"/>
        <v>1.1099999999999999</v>
      </c>
      <c r="H34" s="602"/>
      <c r="I34" s="603"/>
      <c r="J34" s="603"/>
      <c r="K34" s="603"/>
      <c r="L34" s="604"/>
      <c r="M34" s="289"/>
      <c r="N34" s="325"/>
      <c r="O34" s="157" t="s">
        <v>74</v>
      </c>
    </row>
    <row r="35" spans="1:16" ht="78.599999999999994" customHeight="1" thickBot="1">
      <c r="A35" s="326" t="s">
        <v>75</v>
      </c>
      <c r="B35" s="582" t="str">
        <f t="shared" si="1"/>
        <v>☆</v>
      </c>
      <c r="C35" s="583"/>
      <c r="D35" s="584"/>
      <c r="E35" s="192">
        <v>1.74</v>
      </c>
      <c r="F35" s="192">
        <v>2.4900000000000002</v>
      </c>
      <c r="G35" s="168">
        <f t="shared" si="0"/>
        <v>0.75000000000000022</v>
      </c>
      <c r="H35" s="602"/>
      <c r="I35" s="603"/>
      <c r="J35" s="603"/>
      <c r="K35" s="603"/>
      <c r="L35" s="604"/>
      <c r="M35" s="327"/>
      <c r="N35" s="487"/>
      <c r="O35" s="157" t="s">
        <v>75</v>
      </c>
    </row>
    <row r="36" spans="1:16" ht="92.4" customHeight="1" thickBot="1">
      <c r="A36" s="328" t="s">
        <v>76</v>
      </c>
      <c r="B36" s="582" t="str">
        <f t="shared" si="1"/>
        <v>☆</v>
      </c>
      <c r="C36" s="583"/>
      <c r="D36" s="584"/>
      <c r="E36" s="192">
        <v>1.17</v>
      </c>
      <c r="F36" s="192">
        <v>2.1</v>
      </c>
      <c r="G36" s="168">
        <f t="shared" si="0"/>
        <v>0.93000000000000016</v>
      </c>
      <c r="H36" s="585"/>
      <c r="I36" s="586"/>
      <c r="J36" s="586"/>
      <c r="K36" s="586"/>
      <c r="L36" s="587"/>
      <c r="M36" s="327"/>
      <c r="N36" s="321"/>
      <c r="O36" s="157" t="s">
        <v>76</v>
      </c>
    </row>
    <row r="37" spans="1:16" ht="87.75" customHeight="1" thickBot="1">
      <c r="A37" s="320" t="s">
        <v>77</v>
      </c>
      <c r="B37" s="582" t="str">
        <f t="shared" si="1"/>
        <v>☆</v>
      </c>
      <c r="C37" s="583"/>
      <c r="D37" s="584"/>
      <c r="E37" s="192">
        <v>0.76</v>
      </c>
      <c r="F37" s="192">
        <v>1.76</v>
      </c>
      <c r="G37" s="168">
        <f t="shared" si="0"/>
        <v>1</v>
      </c>
      <c r="H37" s="585"/>
      <c r="I37" s="586"/>
      <c r="J37" s="586"/>
      <c r="K37" s="586"/>
      <c r="L37" s="587"/>
      <c r="M37" s="318"/>
      <c r="N37" s="319"/>
      <c r="O37" s="157" t="s">
        <v>77</v>
      </c>
    </row>
    <row r="38" spans="1:16" ht="75.75" customHeight="1" thickBot="1">
      <c r="A38" s="320" t="s">
        <v>78</v>
      </c>
      <c r="B38" s="582" t="str">
        <f t="shared" si="1"/>
        <v>☆</v>
      </c>
      <c r="C38" s="583"/>
      <c r="D38" s="584"/>
      <c r="E38" s="192">
        <v>1.86</v>
      </c>
      <c r="F38" s="192">
        <v>2.52</v>
      </c>
      <c r="G38" s="168">
        <f t="shared" si="0"/>
        <v>0.65999999999999992</v>
      </c>
      <c r="H38" s="585"/>
      <c r="I38" s="586"/>
      <c r="J38" s="586"/>
      <c r="K38" s="586"/>
      <c r="L38" s="587"/>
      <c r="M38" s="318"/>
      <c r="N38" s="319"/>
      <c r="O38" s="157" t="s">
        <v>78</v>
      </c>
    </row>
    <row r="39" spans="1:16" ht="90" customHeight="1" thickBot="1">
      <c r="A39" s="320" t="s">
        <v>79</v>
      </c>
      <c r="B39" s="582" t="str">
        <f t="shared" si="1"/>
        <v>☆</v>
      </c>
      <c r="C39" s="583"/>
      <c r="D39" s="584"/>
      <c r="E39" s="192">
        <v>2.97</v>
      </c>
      <c r="F39" s="76">
        <v>3.24</v>
      </c>
      <c r="G39" s="168">
        <f t="shared" si="0"/>
        <v>0.27</v>
      </c>
      <c r="H39" s="769" t="s">
        <v>315</v>
      </c>
      <c r="I39" s="770"/>
      <c r="J39" s="770"/>
      <c r="K39" s="770"/>
      <c r="L39" s="771"/>
      <c r="M39" s="772" t="s">
        <v>316</v>
      </c>
      <c r="N39" s="773">
        <v>45531</v>
      </c>
      <c r="O39" s="157" t="s">
        <v>79</v>
      </c>
    </row>
    <row r="40" spans="1:16" ht="78.75" customHeight="1" thickBot="1">
      <c r="A40" s="320" t="s">
        <v>80</v>
      </c>
      <c r="B40" s="582" t="str">
        <f t="shared" si="1"/>
        <v>☆</v>
      </c>
      <c r="C40" s="583"/>
      <c r="D40" s="584"/>
      <c r="E40" s="76">
        <v>3.48</v>
      </c>
      <c r="F40" s="76">
        <v>4.5199999999999996</v>
      </c>
      <c r="G40" s="168">
        <f t="shared" si="0"/>
        <v>1.0399999999999996</v>
      </c>
      <c r="H40" s="585"/>
      <c r="I40" s="586"/>
      <c r="J40" s="586"/>
      <c r="K40" s="586"/>
      <c r="L40" s="587"/>
      <c r="M40" s="318"/>
      <c r="N40" s="319"/>
      <c r="O40" s="157" t="s">
        <v>80</v>
      </c>
    </row>
    <row r="41" spans="1:16" ht="66" customHeight="1" thickBot="1">
      <c r="A41" s="320" t="s">
        <v>81</v>
      </c>
      <c r="B41" s="582" t="str">
        <f t="shared" si="1"/>
        <v>☆</v>
      </c>
      <c r="C41" s="583"/>
      <c r="D41" s="584"/>
      <c r="E41" s="192">
        <v>1.17</v>
      </c>
      <c r="F41" s="192">
        <v>2.17</v>
      </c>
      <c r="G41" s="168">
        <f t="shared" si="0"/>
        <v>1</v>
      </c>
      <c r="H41" s="200"/>
      <c r="I41" s="207"/>
      <c r="J41" s="207"/>
      <c r="K41" s="209"/>
      <c r="L41" s="209"/>
      <c r="M41" s="318"/>
      <c r="N41" s="319"/>
      <c r="O41" s="157" t="s">
        <v>81</v>
      </c>
    </row>
    <row r="42" spans="1:16" ht="77.25" customHeight="1" thickBot="1">
      <c r="A42" s="320" t="s">
        <v>82</v>
      </c>
      <c r="B42" s="582" t="str">
        <f t="shared" si="1"/>
        <v>☆</v>
      </c>
      <c r="C42" s="583"/>
      <c r="D42" s="584"/>
      <c r="E42" s="192">
        <v>0.72</v>
      </c>
      <c r="F42" s="192">
        <v>1.76</v>
      </c>
      <c r="G42" s="168">
        <f t="shared" si="0"/>
        <v>1.04</v>
      </c>
      <c r="H42" s="585"/>
      <c r="I42" s="586"/>
      <c r="J42" s="586"/>
      <c r="K42" s="586"/>
      <c r="L42" s="587"/>
      <c r="M42" s="327"/>
      <c r="N42" s="319"/>
      <c r="O42" s="157" t="s">
        <v>82</v>
      </c>
      <c r="P42" s="37" t="s">
        <v>41</v>
      </c>
    </row>
    <row r="43" spans="1:16" ht="93" customHeight="1" thickBot="1">
      <c r="A43" s="320" t="s">
        <v>83</v>
      </c>
      <c r="B43" s="582" t="str">
        <f t="shared" si="1"/>
        <v>☆</v>
      </c>
      <c r="C43" s="583"/>
      <c r="D43" s="584"/>
      <c r="E43" s="192">
        <v>0.75</v>
      </c>
      <c r="F43" s="192">
        <v>1.74</v>
      </c>
      <c r="G43" s="168">
        <f t="shared" si="0"/>
        <v>0.99</v>
      </c>
      <c r="H43" s="585"/>
      <c r="I43" s="586"/>
      <c r="J43" s="586"/>
      <c r="K43" s="586"/>
      <c r="L43" s="587"/>
      <c r="M43" s="259"/>
      <c r="N43" s="319"/>
      <c r="O43" s="157" t="s">
        <v>83</v>
      </c>
    </row>
    <row r="44" spans="1:16" ht="77.25" customHeight="1" thickBot="1">
      <c r="A44" s="329" t="s">
        <v>84</v>
      </c>
      <c r="B44" s="582" t="s">
        <v>226</v>
      </c>
      <c r="C44" s="583"/>
      <c r="D44" s="584"/>
      <c r="E44" s="192">
        <v>1.52</v>
      </c>
      <c r="F44" s="192">
        <v>1.52</v>
      </c>
      <c r="G44" s="168">
        <f t="shared" si="0"/>
        <v>0</v>
      </c>
      <c r="H44" s="605"/>
      <c r="I44" s="606"/>
      <c r="J44" s="606"/>
      <c r="K44" s="606"/>
      <c r="L44" s="606"/>
      <c r="M44" s="330"/>
      <c r="N44" s="331"/>
      <c r="O44" s="37"/>
    </row>
    <row r="45" spans="1:16" ht="81.75" customHeight="1" thickBot="1">
      <c r="A45" s="320" t="s">
        <v>85</v>
      </c>
      <c r="B45" s="582" t="str">
        <f t="shared" si="1"/>
        <v>☆</v>
      </c>
      <c r="C45" s="583"/>
      <c r="D45" s="584"/>
      <c r="E45" s="192">
        <v>0.96</v>
      </c>
      <c r="F45" s="192">
        <v>2.0499999999999998</v>
      </c>
      <c r="G45" s="168">
        <f t="shared" si="0"/>
        <v>1.0899999999999999</v>
      </c>
      <c r="H45" s="607"/>
      <c r="I45" s="608"/>
      <c r="J45" s="608"/>
      <c r="K45" s="608"/>
      <c r="L45" s="609"/>
      <c r="M45" s="318"/>
      <c r="N45" s="323"/>
      <c r="O45" s="157" t="s">
        <v>85</v>
      </c>
    </row>
    <row r="46" spans="1:16" ht="81" customHeight="1" thickBot="1">
      <c r="A46" s="320" t="s">
        <v>86</v>
      </c>
      <c r="B46" s="582" t="str">
        <f t="shared" si="1"/>
        <v>☆☆</v>
      </c>
      <c r="C46" s="583"/>
      <c r="D46" s="584"/>
      <c r="E46" s="192">
        <v>1.85</v>
      </c>
      <c r="F46" s="76">
        <v>3.68</v>
      </c>
      <c r="G46" s="168">
        <f t="shared" si="0"/>
        <v>1.83</v>
      </c>
      <c r="H46" s="585"/>
      <c r="I46" s="586"/>
      <c r="J46" s="586"/>
      <c r="K46" s="586"/>
      <c r="L46" s="587"/>
      <c r="M46" s="318"/>
      <c r="N46" s="319"/>
      <c r="O46" s="157" t="s">
        <v>86</v>
      </c>
    </row>
    <row r="47" spans="1:16" ht="88.2" customHeight="1" thickBot="1">
      <c r="A47" s="320" t="s">
        <v>87</v>
      </c>
      <c r="B47" s="582" t="str">
        <f t="shared" si="1"/>
        <v>☆</v>
      </c>
      <c r="C47" s="583"/>
      <c r="D47" s="584"/>
      <c r="E47" s="192">
        <v>0.85</v>
      </c>
      <c r="F47" s="192">
        <v>2.06</v>
      </c>
      <c r="G47" s="168">
        <f t="shared" si="0"/>
        <v>1.21</v>
      </c>
      <c r="H47" s="585"/>
      <c r="I47" s="586"/>
      <c r="J47" s="586"/>
      <c r="K47" s="586"/>
      <c r="L47" s="587"/>
      <c r="M47" s="318"/>
      <c r="N47" s="319"/>
      <c r="O47" s="157" t="s">
        <v>87</v>
      </c>
    </row>
    <row r="48" spans="1:16" ht="78.75" customHeight="1" thickBot="1">
      <c r="A48" s="320" t="s">
        <v>88</v>
      </c>
      <c r="B48" s="582" t="str">
        <f t="shared" si="1"/>
        <v>☆</v>
      </c>
      <c r="C48" s="583"/>
      <c r="D48" s="584"/>
      <c r="E48" s="192">
        <v>0.82</v>
      </c>
      <c r="F48" s="192">
        <v>1.57</v>
      </c>
      <c r="G48" s="168">
        <f t="shared" si="0"/>
        <v>0.75000000000000011</v>
      </c>
      <c r="H48" s="610"/>
      <c r="I48" s="611"/>
      <c r="J48" s="611"/>
      <c r="K48" s="611"/>
      <c r="L48" s="612"/>
      <c r="M48" s="318"/>
      <c r="N48" s="319"/>
      <c r="O48" s="157" t="s">
        <v>88</v>
      </c>
    </row>
    <row r="49" spans="1:15" ht="74.25" customHeight="1" thickBot="1">
      <c r="A49" s="320" t="s">
        <v>89</v>
      </c>
      <c r="B49" s="582" t="str">
        <f t="shared" si="1"/>
        <v>☆</v>
      </c>
      <c r="C49" s="583"/>
      <c r="D49" s="584"/>
      <c r="E49" s="192">
        <v>1.23</v>
      </c>
      <c r="F49" s="192">
        <v>2.59</v>
      </c>
      <c r="G49" s="168">
        <f t="shared" si="0"/>
        <v>1.3599999999999999</v>
      </c>
      <c r="H49" s="585"/>
      <c r="I49" s="586"/>
      <c r="J49" s="586"/>
      <c r="K49" s="586"/>
      <c r="L49" s="587"/>
      <c r="M49" s="318"/>
      <c r="N49" s="319"/>
      <c r="O49" s="157" t="s">
        <v>89</v>
      </c>
    </row>
    <row r="50" spans="1:15" ht="73.2" customHeight="1" thickBot="1">
      <c r="A50" s="320" t="s">
        <v>90</v>
      </c>
      <c r="B50" s="582" t="str">
        <f t="shared" si="1"/>
        <v>☆☆</v>
      </c>
      <c r="C50" s="583"/>
      <c r="D50" s="584"/>
      <c r="E50" s="192">
        <v>1.6</v>
      </c>
      <c r="F50" s="76">
        <v>3.22</v>
      </c>
      <c r="G50" s="168">
        <f t="shared" si="0"/>
        <v>1.62</v>
      </c>
      <c r="H50" s="610"/>
      <c r="I50" s="611"/>
      <c r="J50" s="611"/>
      <c r="K50" s="611"/>
      <c r="L50" s="612"/>
      <c r="M50" s="318"/>
      <c r="N50" s="332"/>
      <c r="O50" s="157" t="s">
        <v>90</v>
      </c>
    </row>
    <row r="51" spans="1:15" ht="73.5" customHeight="1" thickBot="1">
      <c r="A51" s="320" t="s">
        <v>91</v>
      </c>
      <c r="B51" s="582" t="str">
        <f t="shared" si="1"/>
        <v>☆</v>
      </c>
      <c r="C51" s="583"/>
      <c r="D51" s="584"/>
      <c r="E51" s="192">
        <v>1.97</v>
      </c>
      <c r="F51" s="192">
        <v>2.21</v>
      </c>
      <c r="G51" s="168">
        <f t="shared" si="0"/>
        <v>0.24</v>
      </c>
      <c r="H51" s="585"/>
      <c r="I51" s="586"/>
      <c r="J51" s="586"/>
      <c r="K51" s="586"/>
      <c r="L51" s="587"/>
      <c r="M51" s="318"/>
      <c r="N51" s="319"/>
      <c r="O51" s="157" t="s">
        <v>91</v>
      </c>
    </row>
    <row r="52" spans="1:15" ht="91.95" customHeight="1" thickBot="1">
      <c r="A52" s="320" t="s">
        <v>92</v>
      </c>
      <c r="B52" s="582" t="str">
        <f t="shared" si="1"/>
        <v>☆</v>
      </c>
      <c r="C52" s="583"/>
      <c r="D52" s="584"/>
      <c r="E52" s="192">
        <v>1.07</v>
      </c>
      <c r="F52" s="192">
        <v>2.13</v>
      </c>
      <c r="G52" s="168">
        <f t="shared" si="0"/>
        <v>1.0599999999999998</v>
      </c>
      <c r="H52" s="585"/>
      <c r="I52" s="586"/>
      <c r="J52" s="586"/>
      <c r="K52" s="586"/>
      <c r="L52" s="587"/>
      <c r="M52" s="318"/>
      <c r="N52" s="319"/>
      <c r="O52" s="157" t="s">
        <v>92</v>
      </c>
    </row>
    <row r="53" spans="1:15" ht="77.25" customHeight="1" thickBot="1">
      <c r="A53" s="320" t="s">
        <v>93</v>
      </c>
      <c r="B53" s="582" t="str">
        <f t="shared" si="1"/>
        <v>☆</v>
      </c>
      <c r="C53" s="583"/>
      <c r="D53" s="584"/>
      <c r="E53" s="192">
        <v>1.58</v>
      </c>
      <c r="F53" s="192">
        <v>2.58</v>
      </c>
      <c r="G53" s="168">
        <f t="shared" si="0"/>
        <v>1</v>
      </c>
      <c r="H53" s="585"/>
      <c r="I53" s="586"/>
      <c r="J53" s="586"/>
      <c r="K53" s="586"/>
      <c r="L53" s="587"/>
      <c r="M53" s="290"/>
      <c r="N53" s="319"/>
      <c r="O53" s="157" t="s">
        <v>93</v>
      </c>
    </row>
    <row r="54" spans="1:15" ht="78" customHeight="1" thickBot="1">
      <c r="A54" s="320" t="s">
        <v>94</v>
      </c>
      <c r="B54" s="582" t="str">
        <f t="shared" si="1"/>
        <v>★</v>
      </c>
      <c r="C54" s="583"/>
      <c r="D54" s="584"/>
      <c r="E54" s="192">
        <v>2.52</v>
      </c>
      <c r="F54" s="192">
        <v>1.74</v>
      </c>
      <c r="G54" s="168">
        <f t="shared" si="0"/>
        <v>-0.78</v>
      </c>
      <c r="H54" s="585"/>
      <c r="I54" s="586"/>
      <c r="J54" s="586"/>
      <c r="K54" s="586"/>
      <c r="L54" s="587"/>
      <c r="M54" s="318"/>
      <c r="N54" s="319"/>
      <c r="O54" s="157" t="s">
        <v>94</v>
      </c>
    </row>
    <row r="55" spans="1:15" ht="69" customHeight="1" thickBot="1">
      <c r="A55" s="320" t="s">
        <v>95</v>
      </c>
      <c r="B55" s="582" t="str">
        <f t="shared" si="1"/>
        <v>☆</v>
      </c>
      <c r="C55" s="583"/>
      <c r="D55" s="584"/>
      <c r="E55" s="192">
        <v>2.2000000000000002</v>
      </c>
      <c r="F55" s="192">
        <v>2.2599999999999998</v>
      </c>
      <c r="G55" s="168">
        <f t="shared" si="0"/>
        <v>5.9999999999999609E-2</v>
      </c>
      <c r="H55" s="585"/>
      <c r="I55" s="586"/>
      <c r="J55" s="586"/>
      <c r="K55" s="586"/>
      <c r="L55" s="587"/>
      <c r="M55" s="318"/>
      <c r="N55" s="319"/>
      <c r="O55" s="157" t="s">
        <v>95</v>
      </c>
    </row>
    <row r="56" spans="1:15" ht="69" customHeight="1" thickBot="1">
      <c r="A56" s="320" t="s">
        <v>96</v>
      </c>
      <c r="B56" s="582" t="str">
        <f t="shared" si="1"/>
        <v>☆</v>
      </c>
      <c r="C56" s="583"/>
      <c r="D56" s="584"/>
      <c r="E56" s="192">
        <v>1.43</v>
      </c>
      <c r="F56" s="192">
        <v>2.25</v>
      </c>
      <c r="G56" s="168">
        <f t="shared" si="0"/>
        <v>0.82000000000000006</v>
      </c>
      <c r="H56" s="585"/>
      <c r="I56" s="586"/>
      <c r="J56" s="586"/>
      <c r="K56" s="586"/>
      <c r="L56" s="587"/>
      <c r="M56" s="318"/>
      <c r="N56" s="319"/>
      <c r="O56" s="157" t="s">
        <v>96</v>
      </c>
    </row>
    <row r="57" spans="1:15" ht="63.75" customHeight="1" thickBot="1">
      <c r="A57" s="320" t="s">
        <v>97</v>
      </c>
      <c r="B57" s="582" t="str">
        <f t="shared" si="1"/>
        <v>☆☆</v>
      </c>
      <c r="C57" s="583"/>
      <c r="D57" s="584"/>
      <c r="E57" s="192">
        <v>0.63</v>
      </c>
      <c r="F57" s="192">
        <v>2.37</v>
      </c>
      <c r="G57" s="168">
        <f t="shared" si="0"/>
        <v>1.7400000000000002</v>
      </c>
      <c r="H57" s="610"/>
      <c r="I57" s="611"/>
      <c r="J57" s="611"/>
      <c r="K57" s="611"/>
      <c r="L57" s="612"/>
      <c r="M57" s="318"/>
      <c r="N57" s="319"/>
      <c r="O57" s="157" t="s">
        <v>97</v>
      </c>
    </row>
    <row r="58" spans="1:15" ht="69.75" customHeight="1" thickBot="1">
      <c r="A58" s="320" t="s">
        <v>98</v>
      </c>
      <c r="B58" s="582" t="str">
        <f t="shared" si="1"/>
        <v>☆☆</v>
      </c>
      <c r="C58" s="583"/>
      <c r="D58" s="584"/>
      <c r="E58" s="192">
        <v>1.65</v>
      </c>
      <c r="F58" s="76">
        <v>3.17</v>
      </c>
      <c r="G58" s="168">
        <f t="shared" si="0"/>
        <v>1.52</v>
      </c>
      <c r="H58" s="585"/>
      <c r="I58" s="586"/>
      <c r="J58" s="586"/>
      <c r="K58" s="586"/>
      <c r="L58" s="587"/>
      <c r="M58" s="318"/>
      <c r="N58" s="319"/>
      <c r="O58" s="157" t="s">
        <v>98</v>
      </c>
    </row>
    <row r="59" spans="1:15" ht="76.2" customHeight="1" thickBot="1">
      <c r="A59" s="320" t="s">
        <v>99</v>
      </c>
      <c r="B59" s="582" t="str">
        <f t="shared" si="1"/>
        <v>☆☆</v>
      </c>
      <c r="C59" s="583"/>
      <c r="D59" s="584"/>
      <c r="E59" s="192">
        <v>2.5</v>
      </c>
      <c r="F59" s="76">
        <v>4.21</v>
      </c>
      <c r="G59" s="168">
        <f t="shared" si="0"/>
        <v>1.71</v>
      </c>
      <c r="H59" s="585"/>
      <c r="I59" s="586"/>
      <c r="J59" s="586"/>
      <c r="K59" s="586"/>
      <c r="L59" s="587"/>
      <c r="M59" s="318"/>
      <c r="N59" s="319"/>
      <c r="O59" s="157" t="s">
        <v>99</v>
      </c>
    </row>
    <row r="60" spans="1:15" ht="73.95" customHeight="1" thickBot="1">
      <c r="A60" s="320" t="s">
        <v>100</v>
      </c>
      <c r="B60" s="582" t="str">
        <f t="shared" si="1"/>
        <v>☆</v>
      </c>
      <c r="C60" s="583"/>
      <c r="D60" s="584"/>
      <c r="E60" s="192">
        <v>2.17</v>
      </c>
      <c r="F60" s="76">
        <v>3.27</v>
      </c>
      <c r="G60" s="168">
        <f t="shared" si="0"/>
        <v>1.1000000000000001</v>
      </c>
      <c r="H60" s="585"/>
      <c r="I60" s="586"/>
      <c r="J60" s="586"/>
      <c r="K60" s="586"/>
      <c r="L60" s="587"/>
      <c r="M60" s="318"/>
      <c r="N60" s="319"/>
      <c r="O60" s="157" t="s">
        <v>100</v>
      </c>
    </row>
    <row r="61" spans="1:15" ht="81" customHeight="1" thickBot="1">
      <c r="A61" s="320" t="s">
        <v>101</v>
      </c>
      <c r="B61" s="582" t="str">
        <f t="shared" si="1"/>
        <v>☆</v>
      </c>
      <c r="C61" s="583"/>
      <c r="D61" s="584"/>
      <c r="E61" s="192">
        <v>1.56</v>
      </c>
      <c r="F61" s="192">
        <v>1.84</v>
      </c>
      <c r="G61" s="168">
        <f t="shared" si="0"/>
        <v>0.28000000000000003</v>
      </c>
      <c r="H61" s="585"/>
      <c r="I61" s="586"/>
      <c r="J61" s="586"/>
      <c r="K61" s="586"/>
      <c r="L61" s="587"/>
      <c r="M61" s="318"/>
      <c r="N61" s="319"/>
      <c r="O61" s="157" t="s">
        <v>101</v>
      </c>
    </row>
    <row r="62" spans="1:15" ht="78.599999999999994" customHeight="1" thickBot="1">
      <c r="A62" s="320" t="s">
        <v>102</v>
      </c>
      <c r="B62" s="582" t="str">
        <f t="shared" si="1"/>
        <v>☆☆</v>
      </c>
      <c r="C62" s="583"/>
      <c r="D62" s="584"/>
      <c r="E62" s="192">
        <v>1.59</v>
      </c>
      <c r="F62" s="76">
        <v>3.53</v>
      </c>
      <c r="G62" s="168">
        <f t="shared" si="0"/>
        <v>1.9399999999999997</v>
      </c>
      <c r="H62" s="585"/>
      <c r="I62" s="586"/>
      <c r="J62" s="586"/>
      <c r="K62" s="586"/>
      <c r="L62" s="587"/>
      <c r="M62" s="476"/>
      <c r="N62" s="319"/>
      <c r="O62" s="157" t="s">
        <v>102</v>
      </c>
    </row>
    <row r="63" spans="1:15" ht="87" customHeight="1" thickBot="1">
      <c r="A63" s="320" t="s">
        <v>103</v>
      </c>
      <c r="B63" s="582" t="str">
        <f t="shared" si="1"/>
        <v>☆</v>
      </c>
      <c r="C63" s="583"/>
      <c r="D63" s="584"/>
      <c r="E63" s="192">
        <v>0.59</v>
      </c>
      <c r="F63" s="192">
        <v>1.35</v>
      </c>
      <c r="G63" s="168">
        <f t="shared" si="0"/>
        <v>0.76000000000000012</v>
      </c>
      <c r="H63" s="585"/>
      <c r="I63" s="586"/>
      <c r="J63" s="586"/>
      <c r="K63" s="586"/>
      <c r="L63" s="587"/>
      <c r="M63" s="259"/>
      <c r="N63" s="319"/>
      <c r="O63" s="157" t="s">
        <v>103</v>
      </c>
    </row>
    <row r="64" spans="1:15" ht="73.2" customHeight="1" thickBot="1">
      <c r="A64" s="320" t="s">
        <v>104</v>
      </c>
      <c r="B64" s="582" t="str">
        <f t="shared" si="1"/>
        <v>☆</v>
      </c>
      <c r="C64" s="583"/>
      <c r="D64" s="584"/>
      <c r="E64" s="192">
        <v>0.56999999999999995</v>
      </c>
      <c r="F64" s="192">
        <v>0.98</v>
      </c>
      <c r="G64" s="168">
        <f t="shared" si="0"/>
        <v>0.41000000000000003</v>
      </c>
      <c r="H64" s="653"/>
      <c r="I64" s="654"/>
      <c r="J64" s="654"/>
      <c r="K64" s="654"/>
      <c r="L64" s="655"/>
      <c r="M64" s="318"/>
      <c r="N64" s="319"/>
      <c r="O64" s="157" t="s">
        <v>104</v>
      </c>
    </row>
    <row r="65" spans="1:18" ht="80.25" customHeight="1" thickBot="1">
      <c r="A65" s="320" t="s">
        <v>105</v>
      </c>
      <c r="B65" s="582" t="str">
        <f t="shared" si="1"/>
        <v>☆☆</v>
      </c>
      <c r="C65" s="583"/>
      <c r="D65" s="584"/>
      <c r="E65" s="192">
        <v>2.36</v>
      </c>
      <c r="F65" s="76">
        <v>4</v>
      </c>
      <c r="G65" s="168">
        <f t="shared" si="0"/>
        <v>1.6400000000000001</v>
      </c>
      <c r="H65" s="774" t="s">
        <v>317</v>
      </c>
      <c r="I65" s="775"/>
      <c r="J65" s="775"/>
      <c r="K65" s="775"/>
      <c r="L65" s="776"/>
      <c r="M65" s="777" t="s">
        <v>318</v>
      </c>
      <c r="N65" s="778">
        <v>45531</v>
      </c>
      <c r="O65" s="157" t="s">
        <v>105</v>
      </c>
    </row>
    <row r="66" spans="1:18" ht="88.5" customHeight="1" thickBot="1">
      <c r="A66" s="320" t="s">
        <v>106</v>
      </c>
      <c r="B66" s="582" t="str">
        <f t="shared" si="1"/>
        <v>☆☆</v>
      </c>
      <c r="C66" s="583"/>
      <c r="D66" s="584"/>
      <c r="E66" s="76">
        <v>5.08</v>
      </c>
      <c r="F66" s="234">
        <v>6.69</v>
      </c>
      <c r="G66" s="168">
        <f t="shared" si="0"/>
        <v>1.6100000000000003</v>
      </c>
      <c r="H66" s="656" t="s">
        <v>210</v>
      </c>
      <c r="I66" s="657"/>
      <c r="J66" s="657"/>
      <c r="K66" s="657"/>
      <c r="L66" s="658"/>
      <c r="M66" s="535" t="s">
        <v>211</v>
      </c>
      <c r="N66" s="536">
        <v>45523</v>
      </c>
      <c r="O66" s="157" t="s">
        <v>106</v>
      </c>
    </row>
    <row r="67" spans="1:18" ht="78.75" customHeight="1" thickBot="1">
      <c r="A67" s="320" t="s">
        <v>107</v>
      </c>
      <c r="B67" s="582" t="str">
        <f t="shared" si="1"/>
        <v>☆</v>
      </c>
      <c r="C67" s="583"/>
      <c r="D67" s="584"/>
      <c r="E67" s="76">
        <v>3.09</v>
      </c>
      <c r="F67" s="76">
        <v>3.81</v>
      </c>
      <c r="G67" s="168">
        <f t="shared" si="0"/>
        <v>0.7200000000000002</v>
      </c>
      <c r="H67" s="585"/>
      <c r="I67" s="586"/>
      <c r="J67" s="586"/>
      <c r="K67" s="586"/>
      <c r="L67" s="587"/>
      <c r="M67" s="318"/>
      <c r="N67" s="319"/>
      <c r="O67" s="157" t="s">
        <v>107</v>
      </c>
    </row>
    <row r="68" spans="1:18" ht="73.95" customHeight="1" thickBot="1">
      <c r="A68" s="328" t="s">
        <v>108</v>
      </c>
      <c r="B68" s="582" t="str">
        <f t="shared" si="1"/>
        <v>☆</v>
      </c>
      <c r="C68" s="583"/>
      <c r="D68" s="584"/>
      <c r="E68" s="192">
        <v>2.25</v>
      </c>
      <c r="F68" s="192">
        <v>2.5299999999999998</v>
      </c>
      <c r="G68" s="168">
        <f t="shared" si="0"/>
        <v>0.2799999999999998</v>
      </c>
      <c r="H68" s="585"/>
      <c r="I68" s="586"/>
      <c r="J68" s="586"/>
      <c r="K68" s="586"/>
      <c r="L68" s="587"/>
      <c r="M68" s="333"/>
      <c r="N68" s="319"/>
      <c r="O68" s="157" t="s">
        <v>108</v>
      </c>
    </row>
    <row r="69" spans="1:18" ht="72.75" customHeight="1" thickBot="1">
      <c r="A69" s="322" t="s">
        <v>109</v>
      </c>
      <c r="B69" s="582" t="str">
        <f t="shared" si="1"/>
        <v>★</v>
      </c>
      <c r="C69" s="583"/>
      <c r="D69" s="584"/>
      <c r="E69" s="240">
        <v>1.97</v>
      </c>
      <c r="F69" s="240">
        <v>1.87</v>
      </c>
      <c r="G69" s="168">
        <f t="shared" si="0"/>
        <v>-9.9999999999999867E-2</v>
      </c>
      <c r="H69" s="610" t="s">
        <v>41</v>
      </c>
      <c r="I69" s="611"/>
      <c r="J69" s="611"/>
      <c r="K69" s="611"/>
      <c r="L69" s="612"/>
      <c r="M69" s="318"/>
      <c r="N69" s="319"/>
      <c r="O69" s="157" t="s">
        <v>109</v>
      </c>
    </row>
    <row r="70" spans="1:18" ht="58.5" customHeight="1" thickBot="1">
      <c r="A70" s="334" t="s">
        <v>110</v>
      </c>
      <c r="B70" s="582" t="str">
        <f t="shared" si="1"/>
        <v>☆</v>
      </c>
      <c r="C70" s="583"/>
      <c r="D70" s="584"/>
      <c r="E70" s="298">
        <v>1.43</v>
      </c>
      <c r="F70" s="298">
        <v>2.42</v>
      </c>
      <c r="G70" s="168">
        <f t="shared" si="0"/>
        <v>0.99</v>
      </c>
      <c r="H70" s="585"/>
      <c r="I70" s="586"/>
      <c r="J70" s="586"/>
      <c r="K70" s="586"/>
      <c r="L70" s="587"/>
      <c r="M70" s="335"/>
      <c r="N70" s="319"/>
      <c r="O70" s="157"/>
    </row>
    <row r="71" spans="1:18" ht="42.75" customHeight="1" thickBot="1">
      <c r="A71" s="128"/>
      <c r="B71" s="128"/>
      <c r="C71" s="128"/>
      <c r="D71" s="128"/>
      <c r="E71" s="643"/>
      <c r="F71" s="643"/>
      <c r="G71" s="643"/>
      <c r="H71" s="643"/>
      <c r="I71" s="643"/>
      <c r="J71" s="643"/>
      <c r="K71" s="643"/>
      <c r="L71" s="643"/>
      <c r="M71" s="38">
        <f>COUNTIF(E24:E70,"&gt;=10")</f>
        <v>0</v>
      </c>
      <c r="N71" s="38">
        <f>COUNTIF(F24:F70,"&gt;=10")</f>
        <v>0</v>
      </c>
      <c r="O71" s="38" t="s">
        <v>3</v>
      </c>
    </row>
    <row r="72" spans="1:18" ht="36.75" customHeight="1" thickBot="1">
      <c r="A72" s="336" t="s">
        <v>17</v>
      </c>
      <c r="B72" s="337"/>
      <c r="C72" s="338"/>
      <c r="D72" s="338"/>
      <c r="E72" s="644" t="s">
        <v>111</v>
      </c>
      <c r="F72" s="644"/>
      <c r="G72" s="644"/>
      <c r="H72" s="645" t="s">
        <v>112</v>
      </c>
      <c r="I72" s="646"/>
      <c r="J72" s="337"/>
      <c r="K72" s="339"/>
      <c r="L72" s="339"/>
      <c r="M72" s="340"/>
      <c r="N72" s="341"/>
    </row>
    <row r="73" spans="1:18" ht="36.75" customHeight="1" thickBot="1">
      <c r="A73" s="50"/>
      <c r="B73" s="129"/>
      <c r="C73" s="649" t="s">
        <v>113</v>
      </c>
      <c r="D73" s="650"/>
      <c r="E73" s="650"/>
      <c r="F73" s="651"/>
      <c r="G73" s="342">
        <f>+F70</f>
        <v>2.42</v>
      </c>
      <c r="H73" s="343" t="s">
        <v>114</v>
      </c>
      <c r="I73" s="647">
        <f>+G70</f>
        <v>0.99</v>
      </c>
      <c r="J73" s="648"/>
      <c r="K73" s="130"/>
      <c r="L73" s="130"/>
      <c r="M73" s="131"/>
      <c r="N73" s="51"/>
    </row>
    <row r="74" spans="1:18" ht="36.75" customHeight="1" thickBot="1">
      <c r="A74" s="50"/>
      <c r="B74" s="129"/>
      <c r="C74" s="613" t="s">
        <v>115</v>
      </c>
      <c r="D74" s="614"/>
      <c r="E74" s="614"/>
      <c r="F74" s="615"/>
      <c r="G74" s="344">
        <f>+F35</f>
        <v>2.4900000000000002</v>
      </c>
      <c r="H74" s="345" t="s">
        <v>116</v>
      </c>
      <c r="I74" s="616">
        <f>+G35</f>
        <v>0.75000000000000022</v>
      </c>
      <c r="J74" s="617"/>
      <c r="K74" s="130"/>
      <c r="L74" s="130"/>
      <c r="M74" s="131"/>
      <c r="N74" s="51"/>
      <c r="R74" s="346" t="s">
        <v>17</v>
      </c>
    </row>
    <row r="75" spans="1:18" ht="36.75" customHeight="1" thickBot="1">
      <c r="A75" s="50"/>
      <c r="B75" s="129"/>
      <c r="C75" s="618" t="s">
        <v>117</v>
      </c>
      <c r="D75" s="619"/>
      <c r="E75" s="619"/>
      <c r="F75" s="347" t="str">
        <f>VLOOKUP(G75,F:P,10,0)</f>
        <v>大分県</v>
      </c>
      <c r="G75" s="348">
        <f>MAX(F23:F69)</f>
        <v>6.69</v>
      </c>
      <c r="H75" s="620" t="s">
        <v>118</v>
      </c>
      <c r="I75" s="621"/>
      <c r="J75" s="621"/>
      <c r="K75" s="349">
        <f>+N71</f>
        <v>0</v>
      </c>
      <c r="L75" s="350" t="s">
        <v>119</v>
      </c>
      <c r="M75" s="351">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60"/>
      <c r="N78" s="135"/>
    </row>
    <row r="79" spans="1:18" ht="24.75" customHeight="1" thickTop="1">
      <c r="A79" s="622">
        <v>1</v>
      </c>
      <c r="B79" s="625" t="s">
        <v>120</v>
      </c>
      <c r="C79" s="626"/>
      <c r="D79" s="626"/>
      <c r="E79" s="626"/>
      <c r="F79" s="627"/>
      <c r="G79" s="634" t="s">
        <v>121</v>
      </c>
      <c r="H79" s="635"/>
      <c r="I79" s="635"/>
      <c r="J79" s="635"/>
      <c r="K79" s="635"/>
      <c r="L79" s="635"/>
      <c r="M79" s="635"/>
      <c r="N79" s="636"/>
    </row>
    <row r="80" spans="1:18" ht="24.75" customHeight="1">
      <c r="A80" s="623"/>
      <c r="B80" s="628"/>
      <c r="C80" s="629"/>
      <c r="D80" s="629"/>
      <c r="E80" s="629"/>
      <c r="F80" s="630"/>
      <c r="G80" s="637"/>
      <c r="H80" s="638"/>
      <c r="I80" s="638"/>
      <c r="J80" s="638"/>
      <c r="K80" s="638"/>
      <c r="L80" s="638"/>
      <c r="M80" s="638"/>
      <c r="N80" s="639"/>
      <c r="O80" s="137" t="s">
        <v>3</v>
      </c>
      <c r="P80" s="137"/>
    </row>
    <row r="81" spans="1:16" ht="24.75" customHeight="1">
      <c r="A81" s="623"/>
      <c r="B81" s="628"/>
      <c r="C81" s="629"/>
      <c r="D81" s="629"/>
      <c r="E81" s="629"/>
      <c r="F81" s="630"/>
      <c r="G81" s="637"/>
      <c r="H81" s="638"/>
      <c r="I81" s="638"/>
      <c r="J81" s="638"/>
      <c r="K81" s="638"/>
      <c r="L81" s="638"/>
      <c r="M81" s="638"/>
      <c r="N81" s="639"/>
      <c r="O81" s="137" t="s">
        <v>17</v>
      </c>
      <c r="P81" s="137" t="s">
        <v>122</v>
      </c>
    </row>
    <row r="82" spans="1:16" ht="24.75" customHeight="1">
      <c r="A82" s="623"/>
      <c r="B82" s="628"/>
      <c r="C82" s="629"/>
      <c r="D82" s="629"/>
      <c r="E82" s="629"/>
      <c r="F82" s="630"/>
      <c r="G82" s="637"/>
      <c r="H82" s="638"/>
      <c r="I82" s="638"/>
      <c r="J82" s="638"/>
      <c r="K82" s="638"/>
      <c r="L82" s="638"/>
      <c r="M82" s="638"/>
      <c r="N82" s="639"/>
      <c r="O82" s="138"/>
      <c r="P82" s="137"/>
    </row>
    <row r="83" spans="1:16" ht="46.2" customHeight="1" thickBot="1">
      <c r="A83" s="624"/>
      <c r="B83" s="631"/>
      <c r="C83" s="632"/>
      <c r="D83" s="632"/>
      <c r="E83" s="632"/>
      <c r="F83" s="633"/>
      <c r="G83" s="640"/>
      <c r="H83" s="641"/>
      <c r="I83" s="641"/>
      <c r="J83" s="641"/>
      <c r="K83" s="641"/>
      <c r="L83" s="641"/>
      <c r="M83" s="641"/>
      <c r="N83" s="642"/>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14B7E-E7CB-4669-8CBF-5AB2A53E3993}">
  <dimension ref="A1:R30"/>
  <sheetViews>
    <sheetView view="pageBreakPreview" zoomScale="95" zoomScaleNormal="100" zoomScaleSheetLayoutView="95" workbookViewId="0">
      <selection activeCell="P9" sqref="P9"/>
    </sheetView>
  </sheetViews>
  <sheetFormatPr defaultColWidth="9" defaultRowHeight="13.2"/>
  <cols>
    <col min="1" max="1" width="4.88671875" style="261" customWidth="1"/>
    <col min="2" max="9" width="9" style="261"/>
    <col min="10" max="10" width="19.6640625" style="261" customWidth="1"/>
    <col min="11" max="11" width="9" style="261"/>
    <col min="12" max="12" width="26" style="261" customWidth="1"/>
    <col min="13" max="13" width="4.21875" style="261" customWidth="1"/>
    <col min="14" max="14" width="3.44140625" style="261" customWidth="1"/>
    <col min="15" max="16384" width="9" style="261"/>
  </cols>
  <sheetData>
    <row r="1" spans="1:18" ht="23.4">
      <c r="A1" s="785" t="s">
        <v>123</v>
      </c>
      <c r="B1" s="785"/>
      <c r="C1" s="785"/>
      <c r="D1" s="785"/>
      <c r="E1" s="785"/>
      <c r="F1" s="785"/>
      <c r="G1" s="785"/>
      <c r="H1" s="785"/>
      <c r="I1" s="785"/>
      <c r="J1" s="786"/>
      <c r="K1" s="786"/>
      <c r="L1" s="786"/>
      <c r="M1" s="786"/>
    </row>
    <row r="2" spans="1:18" ht="19.2">
      <c r="A2" s="787" t="s">
        <v>440</v>
      </c>
      <c r="B2" s="787"/>
      <c r="C2" s="787"/>
      <c r="D2" s="787"/>
      <c r="E2" s="787"/>
      <c r="F2" s="787"/>
      <c r="G2" s="787"/>
      <c r="H2" s="787"/>
      <c r="I2" s="787"/>
      <c r="J2" s="788"/>
      <c r="K2" s="788"/>
      <c r="L2" s="788"/>
      <c r="M2" s="788"/>
      <c r="N2" s="789"/>
      <c r="P2" s="790"/>
    </row>
    <row r="3" spans="1:18" ht="24.75" customHeight="1">
      <c r="A3" s="791" t="s">
        <v>441</v>
      </c>
      <c r="B3" s="791"/>
      <c r="C3" s="791"/>
      <c r="D3" s="791"/>
      <c r="E3" s="791"/>
      <c r="F3" s="791"/>
      <c r="G3" s="791"/>
      <c r="H3" s="791"/>
      <c r="I3" s="791"/>
      <c r="J3" s="792"/>
      <c r="K3" s="792"/>
      <c r="L3" s="792"/>
      <c r="M3" s="792"/>
      <c r="N3" s="793"/>
      <c r="P3" s="790"/>
    </row>
    <row r="4" spans="1:18" ht="17.399999999999999">
      <c r="A4" s="794" t="s">
        <v>442</v>
      </c>
      <c r="B4" s="794"/>
      <c r="C4" s="794"/>
      <c r="D4" s="794"/>
      <c r="E4" s="794"/>
      <c r="F4" s="794"/>
      <c r="G4" s="794"/>
      <c r="H4" s="794"/>
      <c r="I4" s="794"/>
      <c r="J4" s="795"/>
      <c r="K4" s="795"/>
      <c r="L4" s="795"/>
      <c r="M4" s="795"/>
      <c r="N4" s="793"/>
      <c r="P4" s="790"/>
      <c r="Q4" s="796"/>
    </row>
    <row r="5" spans="1:18" ht="9.6" customHeight="1">
      <c r="A5" s="797"/>
      <c r="B5" s="798"/>
      <c r="C5" s="799"/>
      <c r="D5" s="799"/>
      <c r="E5" s="799"/>
      <c r="F5" s="799"/>
      <c r="G5" s="799"/>
      <c r="H5" s="799"/>
      <c r="I5" s="799"/>
      <c r="J5" s="799"/>
      <c r="K5" s="799"/>
      <c r="L5" s="799"/>
      <c r="M5" s="799"/>
      <c r="N5" s="793"/>
      <c r="O5" s="796"/>
      <c r="P5" s="790"/>
    </row>
    <row r="6" spans="1:18" ht="28.8" customHeight="1">
      <c r="A6" s="799"/>
      <c r="B6" s="800"/>
      <c r="C6" s="801"/>
      <c r="D6" s="801"/>
      <c r="E6" s="801"/>
      <c r="F6" s="799"/>
      <c r="G6" s="799" t="s">
        <v>17</v>
      </c>
      <c r="H6" s="819" t="s">
        <v>444</v>
      </c>
      <c r="I6" s="820"/>
      <c r="J6" s="820"/>
      <c r="K6" s="820"/>
      <c r="L6" s="820"/>
      <c r="M6" s="799"/>
      <c r="N6" s="793"/>
      <c r="O6" s="796"/>
      <c r="P6" s="790"/>
      <c r="R6" s="796"/>
    </row>
    <row r="7" spans="1:18" ht="21.75" customHeight="1">
      <c r="A7" s="799"/>
      <c r="B7" s="801"/>
      <c r="C7" s="801"/>
      <c r="D7" s="801"/>
      <c r="E7" s="801"/>
      <c r="F7" s="799"/>
      <c r="G7" s="799"/>
      <c r="H7" s="820"/>
      <c r="I7" s="820"/>
      <c r="J7" s="820"/>
      <c r="K7" s="820"/>
      <c r="L7" s="820"/>
      <c r="M7" s="799"/>
      <c r="N7" s="793"/>
      <c r="P7" s="790"/>
    </row>
    <row r="8" spans="1:18" ht="21.75" customHeight="1">
      <c r="A8" s="799"/>
      <c r="B8" s="801"/>
      <c r="C8" s="801"/>
      <c r="D8" s="801"/>
      <c r="E8" s="801"/>
      <c r="F8" s="799"/>
      <c r="G8" s="799"/>
      <c r="H8" s="820"/>
      <c r="I8" s="820"/>
      <c r="J8" s="820"/>
      <c r="K8" s="820"/>
      <c r="L8" s="820"/>
      <c r="M8" s="799"/>
      <c r="O8" s="796"/>
      <c r="P8" s="790"/>
    </row>
    <row r="9" spans="1:18" ht="21.75" customHeight="1">
      <c r="A9" s="799"/>
      <c r="B9" s="801"/>
      <c r="C9" s="801"/>
      <c r="D9" s="801"/>
      <c r="E9" s="801"/>
      <c r="F9" s="799"/>
      <c r="G9" s="799"/>
      <c r="H9" s="820"/>
      <c r="I9" s="820"/>
      <c r="J9" s="820"/>
      <c r="K9" s="820"/>
      <c r="L9" s="820"/>
      <c r="M9" s="799"/>
      <c r="O9" s="173"/>
      <c r="P9" s="790"/>
    </row>
    <row r="10" spans="1:18" ht="21.75" customHeight="1">
      <c r="A10" s="799"/>
      <c r="B10" s="801"/>
      <c r="C10" s="801"/>
      <c r="D10" s="801"/>
      <c r="E10" s="801"/>
      <c r="F10" s="799"/>
      <c r="G10" s="799"/>
      <c r="H10" s="820"/>
      <c r="I10" s="820"/>
      <c r="J10" s="820"/>
      <c r="K10" s="820"/>
      <c r="L10" s="820"/>
      <c r="M10" s="799"/>
      <c r="O10" s="796"/>
      <c r="P10" s="790"/>
    </row>
    <row r="11" spans="1:18" ht="21.75" customHeight="1">
      <c r="A11" s="799"/>
      <c r="B11" s="801"/>
      <c r="C11" s="801"/>
      <c r="D11" s="801"/>
      <c r="E11" s="801"/>
      <c r="F11" s="802"/>
      <c r="G11" s="802"/>
      <c r="H11" s="820"/>
      <c r="I11" s="820"/>
      <c r="J11" s="820"/>
      <c r="K11" s="820"/>
      <c r="L11" s="820"/>
      <c r="M11" s="799"/>
      <c r="P11" s="790"/>
    </row>
    <row r="12" spans="1:18" ht="21.75" customHeight="1">
      <c r="A12" s="799"/>
      <c r="B12" s="801"/>
      <c r="C12" s="801"/>
      <c r="D12" s="801"/>
      <c r="E12" s="801"/>
      <c r="F12" s="803"/>
      <c r="G12" s="803"/>
      <c r="H12" s="820"/>
      <c r="I12" s="820"/>
      <c r="J12" s="820"/>
      <c r="K12" s="820"/>
      <c r="L12" s="820"/>
      <c r="M12" s="799"/>
      <c r="P12" s="790"/>
    </row>
    <row r="13" spans="1:18" ht="26.4" customHeight="1">
      <c r="A13" s="799"/>
      <c r="B13" s="804"/>
      <c r="C13" s="804"/>
      <c r="D13" s="804"/>
      <c r="E13" s="804"/>
      <c r="F13" s="803"/>
      <c r="G13" s="803"/>
      <c r="H13" s="820"/>
      <c r="I13" s="820"/>
      <c r="J13" s="820"/>
      <c r="K13" s="820"/>
      <c r="L13" s="820"/>
      <c r="M13" s="799"/>
      <c r="P13" s="790"/>
    </row>
    <row r="14" spans="1:18" ht="21.75" customHeight="1">
      <c r="A14" s="799"/>
      <c r="B14" s="804"/>
      <c r="C14" s="804"/>
      <c r="D14" s="804"/>
      <c r="E14" s="804"/>
      <c r="F14" s="802"/>
      <c r="G14" s="802"/>
      <c r="H14" s="820"/>
      <c r="I14" s="820"/>
      <c r="J14" s="820"/>
      <c r="K14" s="820"/>
      <c r="L14" s="820"/>
      <c r="M14" s="799"/>
      <c r="P14" s="790"/>
    </row>
    <row r="15" spans="1:18" ht="12" customHeight="1">
      <c r="A15" s="805"/>
      <c r="B15" s="799"/>
      <c r="C15" s="799"/>
      <c r="D15" s="799"/>
      <c r="E15" s="799"/>
      <c r="F15" s="799"/>
      <c r="G15" s="799"/>
      <c r="H15" s="799"/>
      <c r="I15" s="799"/>
      <c r="J15" s="799"/>
      <c r="K15" s="799"/>
      <c r="L15" s="799"/>
      <c r="M15" s="799"/>
      <c r="P15" s="790"/>
    </row>
    <row r="16" spans="1:18" ht="16.8" thickBot="1">
      <c r="A16" s="807"/>
      <c r="B16" s="808"/>
      <c r="C16" s="809"/>
      <c r="D16" s="809"/>
      <c r="E16" s="809"/>
      <c r="F16" s="809"/>
      <c r="G16" s="809"/>
      <c r="H16" s="809"/>
      <c r="I16" s="809"/>
      <c r="J16" s="809"/>
      <c r="K16" s="809"/>
      <c r="L16" s="809"/>
      <c r="M16" s="809"/>
      <c r="P16" s="790"/>
    </row>
    <row r="17" spans="1:16" ht="20.399999999999999" customHeight="1" thickTop="1">
      <c r="A17" s="809"/>
      <c r="B17" s="810" t="s">
        <v>443</v>
      </c>
      <c r="C17" s="811"/>
      <c r="D17" s="811"/>
      <c r="E17" s="811"/>
      <c r="F17" s="811"/>
      <c r="G17" s="811"/>
      <c r="H17" s="811"/>
      <c r="I17" s="811"/>
      <c r="J17" s="811"/>
      <c r="K17" s="811"/>
      <c r="L17" s="812"/>
      <c r="M17" s="809"/>
      <c r="P17" s="790"/>
    </row>
    <row r="18" spans="1:16" ht="20.399999999999999" customHeight="1">
      <c r="A18" s="809"/>
      <c r="B18" s="813"/>
      <c r="C18" s="814"/>
      <c r="D18" s="814"/>
      <c r="E18" s="814"/>
      <c r="F18" s="814"/>
      <c r="G18" s="814"/>
      <c r="H18" s="814"/>
      <c r="I18" s="814"/>
      <c r="J18" s="814"/>
      <c r="K18" s="814"/>
      <c r="L18" s="815"/>
      <c r="M18" s="809"/>
      <c r="P18" s="790"/>
    </row>
    <row r="19" spans="1:16">
      <c r="A19" s="809"/>
      <c r="B19" s="813"/>
      <c r="C19" s="814"/>
      <c r="D19" s="814"/>
      <c r="E19" s="814"/>
      <c r="F19" s="814"/>
      <c r="G19" s="814"/>
      <c r="H19" s="814"/>
      <c r="I19" s="814"/>
      <c r="J19" s="814"/>
      <c r="K19" s="814"/>
      <c r="L19" s="815"/>
      <c r="M19" s="809"/>
      <c r="P19" s="790"/>
    </row>
    <row r="20" spans="1:16" ht="19.2" customHeight="1">
      <c r="A20" s="809"/>
      <c r="B20" s="813"/>
      <c r="C20" s="814"/>
      <c r="D20" s="814"/>
      <c r="E20" s="814"/>
      <c r="F20" s="814"/>
      <c r="G20" s="814"/>
      <c r="H20" s="814"/>
      <c r="I20" s="814"/>
      <c r="J20" s="814"/>
      <c r="K20" s="814"/>
      <c r="L20" s="815"/>
      <c r="M20" s="809"/>
      <c r="P20" s="790"/>
    </row>
    <row r="21" spans="1:16" ht="19.2" customHeight="1">
      <c r="A21" s="809"/>
      <c r="B21" s="813"/>
      <c r="C21" s="814"/>
      <c r="D21" s="814"/>
      <c r="E21" s="814"/>
      <c r="F21" s="814"/>
      <c r="G21" s="814"/>
      <c r="H21" s="814"/>
      <c r="I21" s="814"/>
      <c r="J21" s="814"/>
      <c r="K21" s="814"/>
      <c r="L21" s="815"/>
      <c r="M21" s="809"/>
      <c r="P21" s="790"/>
    </row>
    <row r="22" spans="1:16">
      <c r="A22" s="809"/>
      <c r="B22" s="813"/>
      <c r="C22" s="814"/>
      <c r="D22" s="814"/>
      <c r="E22" s="814"/>
      <c r="F22" s="814"/>
      <c r="G22" s="814"/>
      <c r="H22" s="814"/>
      <c r="I22" s="814"/>
      <c r="J22" s="814"/>
      <c r="K22" s="814"/>
      <c r="L22" s="815"/>
      <c r="M22" s="809"/>
      <c r="P22" s="790"/>
    </row>
    <row r="23" spans="1:16">
      <c r="A23" s="809"/>
      <c r="B23" s="813"/>
      <c r="C23" s="814"/>
      <c r="D23" s="814"/>
      <c r="E23" s="814"/>
      <c r="F23" s="814"/>
      <c r="G23" s="814"/>
      <c r="H23" s="814"/>
      <c r="I23" s="814"/>
      <c r="J23" s="814"/>
      <c r="K23" s="814"/>
      <c r="L23" s="815"/>
      <c r="M23" s="809"/>
      <c r="P23" s="790"/>
    </row>
    <row r="24" spans="1:16">
      <c r="A24" s="809"/>
      <c r="B24" s="813"/>
      <c r="C24" s="814"/>
      <c r="D24" s="814"/>
      <c r="E24" s="814"/>
      <c r="F24" s="814"/>
      <c r="G24" s="814"/>
      <c r="H24" s="814"/>
      <c r="I24" s="814"/>
      <c r="J24" s="814"/>
      <c r="K24" s="814"/>
      <c r="L24" s="815"/>
      <c r="M24" s="809"/>
      <c r="P24" s="790"/>
    </row>
    <row r="25" spans="1:16">
      <c r="A25" s="809"/>
      <c r="B25" s="813"/>
      <c r="C25" s="814"/>
      <c r="D25" s="814"/>
      <c r="E25" s="814"/>
      <c r="F25" s="814"/>
      <c r="G25" s="814"/>
      <c r="H25" s="814"/>
      <c r="I25" s="814"/>
      <c r="J25" s="814"/>
      <c r="K25" s="814"/>
      <c r="L25" s="815"/>
      <c r="M25" s="809"/>
      <c r="P25" s="790"/>
    </row>
    <row r="26" spans="1:16">
      <c r="A26" s="809"/>
      <c r="B26" s="813"/>
      <c r="C26" s="814"/>
      <c r="D26" s="814"/>
      <c r="E26" s="814"/>
      <c r="F26" s="814"/>
      <c r="G26" s="814"/>
      <c r="H26" s="814"/>
      <c r="I26" s="814"/>
      <c r="J26" s="814"/>
      <c r="K26" s="814"/>
      <c r="L26" s="815"/>
      <c r="M26" s="809"/>
      <c r="P26" s="790"/>
    </row>
    <row r="27" spans="1:16">
      <c r="A27" s="809"/>
      <c r="B27" s="813"/>
      <c r="C27" s="814"/>
      <c r="D27" s="814"/>
      <c r="E27" s="814"/>
      <c r="F27" s="814"/>
      <c r="G27" s="814"/>
      <c r="H27" s="814"/>
      <c r="I27" s="814"/>
      <c r="J27" s="814"/>
      <c r="K27" s="814"/>
      <c r="L27" s="815"/>
      <c r="M27" s="809"/>
      <c r="P27" s="790"/>
    </row>
    <row r="28" spans="1:16" ht="60.6" customHeight="1" thickBot="1">
      <c r="A28" s="809"/>
      <c r="B28" s="816"/>
      <c r="C28" s="817"/>
      <c r="D28" s="817"/>
      <c r="E28" s="817"/>
      <c r="F28" s="817"/>
      <c r="G28" s="817"/>
      <c r="H28" s="817"/>
      <c r="I28" s="817"/>
      <c r="J28" s="817"/>
      <c r="K28" s="817"/>
      <c r="L28" s="818"/>
      <c r="M28" s="809"/>
    </row>
    <row r="29" spans="1:16" ht="13.8" thickTop="1">
      <c r="A29" s="809"/>
      <c r="B29" s="809" t="s">
        <v>17</v>
      </c>
      <c r="C29" s="809"/>
      <c r="D29" s="809"/>
      <c r="E29" s="809"/>
      <c r="F29" s="809"/>
      <c r="G29" s="809"/>
      <c r="H29" s="809"/>
      <c r="I29" s="809"/>
      <c r="J29" s="809"/>
      <c r="K29" s="809"/>
      <c r="L29" s="809"/>
      <c r="M29" s="809"/>
    </row>
    <row r="30" spans="1:16">
      <c r="A30" s="806"/>
      <c r="B30" s="806"/>
      <c r="C30" s="806"/>
      <c r="D30" s="806"/>
      <c r="E30" s="806"/>
      <c r="F30" s="806"/>
      <c r="G30" s="806"/>
      <c r="H30" s="806"/>
      <c r="I30" s="806"/>
      <c r="J30" s="806"/>
      <c r="K30" s="806"/>
      <c r="L30" s="806"/>
      <c r="M30" s="806"/>
    </row>
  </sheetData>
  <mergeCells count="7">
    <mergeCell ref="B17:L28"/>
    <mergeCell ref="A1:M1"/>
    <mergeCell ref="A2:M2"/>
    <mergeCell ref="A3:M3"/>
    <mergeCell ref="A4:M4"/>
    <mergeCell ref="B6:E14"/>
    <mergeCell ref="H6:L14"/>
  </mergeCells>
  <phoneticPr fontId="84"/>
  <pageMargins left="0.74803149606299213" right="0.74803149606299213" top="0.98425196850393704" bottom="0.98425196850393704" header="0.51181102362204722" footer="0.51181102362204722"/>
  <pageSetup paperSize="9" scale="86" orientation="landscape" horizontalDpi="200" verticalDpi="200" r:id="rId1"/>
  <headerFooter alignWithMargins="0"/>
  <rowBreaks count="1" manualBreakCount="1">
    <brk id="29"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9"/>
  <sheetViews>
    <sheetView showGridLines="0" view="pageBreakPreview" zoomScale="88" zoomScaleNormal="100" zoomScaleSheetLayoutView="88" workbookViewId="0">
      <selection activeCell="A38" sqref="A38:XFD58"/>
    </sheetView>
  </sheetViews>
  <sheetFormatPr defaultColWidth="9" defaultRowHeight="31.2" customHeight="1"/>
  <cols>
    <col min="1" max="1" width="163.8867187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52" t="s">
        <v>227</v>
      </c>
      <c r="B1" s="310" t="s">
        <v>124</v>
      </c>
      <c r="C1" s="99" t="s">
        <v>125</v>
      </c>
      <c r="D1" s="311" t="s">
        <v>126</v>
      </c>
    </row>
    <row r="2" spans="1:4" s="28" customFormat="1" ht="45.6" customHeight="1" thickTop="1">
      <c r="A2" s="263" t="s">
        <v>319</v>
      </c>
      <c r="B2" s="243"/>
      <c r="C2" s="227"/>
      <c r="D2" s="172"/>
    </row>
    <row r="3" spans="1:4" s="28" customFormat="1" ht="168" customHeight="1">
      <c r="A3" s="477" t="s">
        <v>322</v>
      </c>
      <c r="B3" s="297" t="s">
        <v>320</v>
      </c>
      <c r="C3" s="228" t="s">
        <v>321</v>
      </c>
      <c r="D3" s="247">
        <v>45535</v>
      </c>
    </row>
    <row r="4" spans="1:4" s="28" customFormat="1" ht="31.2" customHeight="1" thickBot="1">
      <c r="A4" s="303" t="s">
        <v>323</v>
      </c>
      <c r="B4" s="242"/>
      <c r="C4" s="228"/>
      <c r="D4" s="171"/>
    </row>
    <row r="5" spans="1:4" s="28" customFormat="1" ht="51" customHeight="1" thickTop="1">
      <c r="A5" s="489" t="s">
        <v>324</v>
      </c>
      <c r="B5" s="243"/>
      <c r="C5" s="227"/>
      <c r="D5" s="172"/>
    </row>
    <row r="6" spans="1:4" s="28" customFormat="1" ht="210.6" customHeight="1">
      <c r="A6" s="477" t="s">
        <v>327</v>
      </c>
      <c r="B6" s="297" t="s">
        <v>325</v>
      </c>
      <c r="C6" s="228" t="s">
        <v>326</v>
      </c>
      <c r="D6" s="247">
        <v>45535</v>
      </c>
    </row>
    <row r="7" spans="1:4" s="28" customFormat="1" ht="31.2" customHeight="1" thickBot="1">
      <c r="A7" s="303" t="s">
        <v>328</v>
      </c>
      <c r="B7" s="242"/>
      <c r="C7" s="228"/>
      <c r="D7" s="171"/>
    </row>
    <row r="8" spans="1:4" s="28" customFormat="1" ht="45.6" customHeight="1" thickTop="1">
      <c r="A8" s="779" t="s">
        <v>330</v>
      </c>
      <c r="B8" s="243"/>
      <c r="C8" s="227"/>
      <c r="D8" s="172"/>
    </row>
    <row r="9" spans="1:4" s="28" customFormat="1" ht="121.8" customHeight="1">
      <c r="A9" s="477" t="s">
        <v>333</v>
      </c>
      <c r="B9" s="780" t="s">
        <v>331</v>
      </c>
      <c r="C9" s="228" t="s">
        <v>332</v>
      </c>
      <c r="D9" s="247">
        <v>45534</v>
      </c>
    </row>
    <row r="10" spans="1:4" s="28" customFormat="1" ht="31.2" customHeight="1" thickBot="1">
      <c r="A10" s="303" t="s">
        <v>329</v>
      </c>
      <c r="B10" s="242"/>
      <c r="C10" s="228"/>
      <c r="D10" s="171"/>
    </row>
    <row r="11" spans="1:4" s="28" customFormat="1" ht="39.6" customHeight="1" thickTop="1">
      <c r="A11" s="263" t="s">
        <v>334</v>
      </c>
      <c r="B11" s="243"/>
      <c r="C11" s="227"/>
      <c r="D11" s="172"/>
    </row>
    <row r="12" spans="1:4" s="28" customFormat="1" ht="164.4" customHeight="1">
      <c r="A12" s="477" t="s">
        <v>336</v>
      </c>
      <c r="B12" s="297" t="s">
        <v>335</v>
      </c>
      <c r="C12" s="228" t="s">
        <v>337</v>
      </c>
      <c r="D12" s="247">
        <v>45534</v>
      </c>
    </row>
    <row r="13" spans="1:4" s="28" customFormat="1" ht="31.2" customHeight="1" thickBot="1">
      <c r="A13" s="303" t="s">
        <v>338</v>
      </c>
      <c r="B13" s="242"/>
      <c r="C13" s="228"/>
      <c r="D13" s="171"/>
    </row>
    <row r="14" spans="1:4" s="28" customFormat="1" ht="52.8" customHeight="1" thickTop="1">
      <c r="A14" s="263" t="s">
        <v>339</v>
      </c>
      <c r="B14" s="243"/>
      <c r="C14" s="227"/>
      <c r="D14" s="172"/>
    </row>
    <row r="15" spans="1:4" s="28" customFormat="1" ht="102.6" customHeight="1">
      <c r="A15" s="477" t="s">
        <v>340</v>
      </c>
      <c r="B15" s="297" t="s">
        <v>342</v>
      </c>
      <c r="C15" s="228" t="s">
        <v>343</v>
      </c>
      <c r="D15" s="247">
        <v>45532</v>
      </c>
    </row>
    <row r="16" spans="1:4" s="28" customFormat="1" ht="31.2" customHeight="1" thickBot="1">
      <c r="A16" s="303" t="s">
        <v>341</v>
      </c>
      <c r="B16" s="242"/>
      <c r="C16" s="228"/>
      <c r="D16" s="171"/>
    </row>
    <row r="17" spans="1:19" s="28" customFormat="1" ht="43.95" customHeight="1" thickTop="1">
      <c r="A17" s="353" t="s">
        <v>344</v>
      </c>
      <c r="B17" s="666" t="s">
        <v>346</v>
      </c>
      <c r="C17" s="664" t="s">
        <v>347</v>
      </c>
      <c r="D17" s="667">
        <v>45531</v>
      </c>
    </row>
    <row r="18" spans="1:19" s="28" customFormat="1" ht="115.2" customHeight="1">
      <c r="A18" s="302" t="s">
        <v>345</v>
      </c>
      <c r="B18" s="662"/>
      <c r="C18" s="670"/>
      <c r="D18" s="668"/>
    </row>
    <row r="19" spans="1:19" s="28" customFormat="1" ht="31.2" customHeight="1" thickBot="1">
      <c r="A19" s="304" t="s">
        <v>348</v>
      </c>
      <c r="B19" s="663"/>
      <c r="C19" s="671"/>
      <c r="D19" s="669"/>
    </row>
    <row r="20" spans="1:19" s="28" customFormat="1" ht="40.950000000000003" customHeight="1" thickTop="1">
      <c r="A20" s="354" t="s">
        <v>349</v>
      </c>
      <c r="B20" s="170"/>
      <c r="C20" s="664" t="s">
        <v>351</v>
      </c>
      <c r="D20" s="172"/>
    </row>
    <row r="21" spans="1:19" s="28" customFormat="1" ht="77.400000000000006" customHeight="1">
      <c r="A21" s="302" t="s">
        <v>352</v>
      </c>
      <c r="B21" s="239" t="s">
        <v>350</v>
      </c>
      <c r="C21" s="670"/>
      <c r="D21" s="247">
        <v>45531</v>
      </c>
    </row>
    <row r="22" spans="1:19" s="28" customFormat="1" ht="31.2" customHeight="1">
      <c r="A22" s="304" t="s">
        <v>353</v>
      </c>
      <c r="B22" s="169"/>
      <c r="C22" s="671"/>
      <c r="D22" s="171"/>
    </row>
    <row r="23" spans="1:19" s="28" customFormat="1" ht="40.950000000000003" customHeight="1">
      <c r="A23" s="263" t="s">
        <v>354</v>
      </c>
      <c r="B23" s="239"/>
      <c r="C23" s="662" t="s">
        <v>357</v>
      </c>
      <c r="D23" s="660">
        <v>45530</v>
      </c>
      <c r="S23" s="246"/>
    </row>
    <row r="24" spans="1:19" s="28" customFormat="1" ht="184.8" customHeight="1">
      <c r="A24" s="781" t="s">
        <v>356</v>
      </c>
      <c r="B24" s="299" t="s">
        <v>355</v>
      </c>
      <c r="C24" s="662"/>
      <c r="D24" s="660"/>
      <c r="S24" s="246"/>
    </row>
    <row r="25" spans="1:19" s="28" customFormat="1" ht="30.6" customHeight="1" thickBot="1">
      <c r="A25" s="305" t="s">
        <v>358</v>
      </c>
      <c r="B25" s="98"/>
      <c r="C25" s="663"/>
      <c r="D25" s="661"/>
    </row>
    <row r="26" spans="1:19" s="28" customFormat="1" ht="40.950000000000003" customHeight="1" thickTop="1">
      <c r="A26" s="353" t="s">
        <v>359</v>
      </c>
      <c r="B26" s="170"/>
      <c r="C26" s="672" t="s">
        <v>363</v>
      </c>
      <c r="D26" s="172"/>
    </row>
    <row r="27" spans="1:19" s="28" customFormat="1" ht="75.599999999999994" customHeight="1">
      <c r="A27" s="306" t="s">
        <v>360</v>
      </c>
      <c r="B27" s="239" t="s">
        <v>362</v>
      </c>
      <c r="C27" s="670"/>
      <c r="D27" s="247">
        <v>45530</v>
      </c>
    </row>
    <row r="28" spans="1:19" s="28" customFormat="1" ht="31.2" customHeight="1" thickBot="1">
      <c r="A28" s="307" t="s">
        <v>361</v>
      </c>
      <c r="B28" s="169"/>
      <c r="C28" s="671"/>
      <c r="D28" s="171"/>
    </row>
    <row r="29" spans="1:19" ht="42.6" customHeight="1" thickTop="1">
      <c r="A29" s="355" t="s">
        <v>364</v>
      </c>
      <c r="B29" s="170"/>
      <c r="C29" s="664" t="s">
        <v>368</v>
      </c>
      <c r="D29" s="172" t="s">
        <v>369</v>
      </c>
    </row>
    <row r="30" spans="1:19" ht="236.4" customHeight="1">
      <c r="A30" s="308" t="s">
        <v>365</v>
      </c>
      <c r="B30" s="286" t="s">
        <v>367</v>
      </c>
      <c r="C30" s="665"/>
      <c r="D30" s="247">
        <v>45530</v>
      </c>
    </row>
    <row r="31" spans="1:19" ht="31.2" customHeight="1" thickBot="1">
      <c r="A31" s="309" t="s">
        <v>366</v>
      </c>
      <c r="B31" s="265"/>
      <c r="C31" s="264"/>
      <c r="D31" s="171"/>
    </row>
    <row r="32" spans="1:19" ht="51.6" customHeight="1" thickTop="1">
      <c r="A32" s="488" t="s">
        <v>370</v>
      </c>
      <c r="B32" s="170"/>
      <c r="C32" s="664" t="s">
        <v>373</v>
      </c>
      <c r="D32" s="172"/>
    </row>
    <row r="33" spans="1:4" ht="185.4" customHeight="1">
      <c r="A33" s="308" t="s">
        <v>372</v>
      </c>
      <c r="B33" s="258" t="s">
        <v>371</v>
      </c>
      <c r="C33" s="665"/>
      <c r="D33" s="247">
        <v>45536</v>
      </c>
    </row>
    <row r="34" spans="1:4" ht="31.2" customHeight="1" thickBot="1">
      <c r="A34" s="478" t="s">
        <v>374</v>
      </c>
      <c r="B34" s="265"/>
      <c r="C34" s="264"/>
      <c r="D34" s="171"/>
    </row>
    <row r="35" spans="1:4" ht="54.6" customHeight="1" thickTop="1">
      <c r="A35" s="355" t="s">
        <v>375</v>
      </c>
      <c r="B35" s="170"/>
      <c r="C35" s="664" t="s">
        <v>379</v>
      </c>
      <c r="D35" s="172"/>
    </row>
    <row r="36" spans="1:4" ht="165" customHeight="1">
      <c r="A36" s="295" t="s">
        <v>376</v>
      </c>
      <c r="B36" s="258" t="s">
        <v>378</v>
      </c>
      <c r="C36" s="665"/>
      <c r="D36" s="247">
        <v>45534</v>
      </c>
    </row>
    <row r="37" spans="1:4" ht="37.200000000000003" customHeight="1" thickBot="1">
      <c r="A37" s="309" t="s">
        <v>377</v>
      </c>
      <c r="B37" s="265"/>
      <c r="C37" s="264"/>
      <c r="D37" s="171"/>
    </row>
    <row r="38" spans="1:4" ht="42" hidden="1" customHeight="1" thickTop="1">
      <c r="A38" s="355"/>
      <c r="B38" s="170"/>
      <c r="C38" s="664"/>
      <c r="D38" s="172"/>
    </row>
    <row r="39" spans="1:4" ht="123.6" hidden="1" customHeight="1">
      <c r="A39" s="308"/>
      <c r="B39" s="258"/>
      <c r="C39" s="665"/>
      <c r="D39" s="247"/>
    </row>
    <row r="40" spans="1:4" ht="36.6" hidden="1" customHeight="1" thickBot="1">
      <c r="A40" s="309"/>
      <c r="B40" s="265"/>
      <c r="C40" s="264"/>
      <c r="D40" s="171"/>
    </row>
    <row r="41" spans="1:4" ht="31.2" hidden="1" customHeight="1" thickTop="1">
      <c r="A41" s="355"/>
      <c r="B41" s="170"/>
      <c r="C41" s="664"/>
      <c r="D41" s="172"/>
    </row>
    <row r="42" spans="1:4" ht="115.2" hidden="1" customHeight="1">
      <c r="A42" s="308"/>
      <c r="B42" s="286"/>
      <c r="C42" s="665"/>
      <c r="D42" s="247"/>
    </row>
    <row r="43" spans="1:4" ht="31.2" hidden="1" customHeight="1" thickBot="1">
      <c r="A43" s="309"/>
      <c r="B43" s="265"/>
      <c r="C43" s="264"/>
      <c r="D43" s="171"/>
    </row>
    <row r="44" spans="1:4" ht="44.4" hidden="1" customHeight="1" thickTop="1">
      <c r="A44" s="355"/>
      <c r="B44" s="170"/>
      <c r="C44" s="664"/>
      <c r="D44" s="172"/>
    </row>
    <row r="45" spans="1:4" ht="57.6" hidden="1" customHeight="1">
      <c r="A45" s="308"/>
      <c r="B45" s="286"/>
      <c r="C45" s="665"/>
      <c r="D45" s="247"/>
    </row>
    <row r="46" spans="1:4" ht="31.2" hidden="1" customHeight="1" thickBot="1">
      <c r="A46" s="309"/>
      <c r="B46" s="265"/>
      <c r="C46" s="264"/>
      <c r="D46" s="171"/>
    </row>
    <row r="47" spans="1:4" ht="40.200000000000003" hidden="1" customHeight="1" thickTop="1">
      <c r="A47" s="355"/>
      <c r="B47" s="170"/>
      <c r="C47" s="664"/>
      <c r="D47" s="172"/>
    </row>
    <row r="48" spans="1:4" ht="152.4" hidden="1" customHeight="1">
      <c r="A48" s="308"/>
      <c r="B48" s="286"/>
      <c r="C48" s="665"/>
      <c r="D48" s="247"/>
    </row>
    <row r="49" spans="1:4" ht="31.2" hidden="1" customHeight="1" thickBot="1">
      <c r="A49" s="309"/>
      <c r="B49" s="265"/>
      <c r="C49" s="264"/>
      <c r="D49" s="171"/>
    </row>
    <row r="50" spans="1:4" ht="36.6" hidden="1" customHeight="1" thickTop="1">
      <c r="A50" s="355"/>
      <c r="B50" s="170"/>
      <c r="C50" s="664"/>
      <c r="D50" s="172"/>
    </row>
    <row r="51" spans="1:4" ht="342" hidden="1" customHeight="1">
      <c r="A51" s="308"/>
      <c r="B51" s="258"/>
      <c r="C51" s="665"/>
      <c r="D51" s="247"/>
    </row>
    <row r="52" spans="1:4" ht="36.6" hidden="1" customHeight="1" thickBot="1">
      <c r="A52" s="309"/>
      <c r="B52" s="265"/>
      <c r="C52" s="264"/>
      <c r="D52" s="171"/>
    </row>
    <row r="53" spans="1:4" ht="48.6" hidden="1" customHeight="1" thickTop="1">
      <c r="A53" s="355"/>
      <c r="B53" s="170"/>
      <c r="C53" s="664"/>
      <c r="D53" s="172"/>
    </row>
    <row r="54" spans="1:4" ht="185.4" hidden="1" customHeight="1">
      <c r="A54" s="472"/>
      <c r="B54" s="258"/>
      <c r="C54" s="665"/>
      <c r="D54" s="247"/>
    </row>
    <row r="55" spans="1:4" ht="31.2" hidden="1" customHeight="1" thickBot="1">
      <c r="A55" s="309"/>
      <c r="B55" s="265"/>
      <c r="C55" s="264"/>
      <c r="D55" s="171"/>
    </row>
    <row r="56" spans="1:4" ht="36" hidden="1" customHeight="1" thickTop="1">
      <c r="A56" s="490"/>
      <c r="B56" s="170"/>
      <c r="C56" s="664"/>
      <c r="D56" s="172"/>
    </row>
    <row r="57" spans="1:4" ht="161.4" hidden="1" customHeight="1">
      <c r="A57" s="472"/>
      <c r="B57" s="258"/>
      <c r="C57" s="665"/>
      <c r="D57" s="247"/>
    </row>
    <row r="58" spans="1:4" ht="31.2" hidden="1" customHeight="1" thickBot="1">
      <c r="A58" s="309"/>
      <c r="B58" s="265"/>
      <c r="C58" s="264"/>
      <c r="D58" s="171"/>
    </row>
    <row r="59" spans="1:4" ht="31.2" customHeight="1" thickTop="1"/>
  </sheetData>
  <mergeCells count="17">
    <mergeCell ref="C56:C57"/>
    <mergeCell ref="C53:C54"/>
    <mergeCell ref="C17:C19"/>
    <mergeCell ref="C26:C28"/>
    <mergeCell ref="C20:C22"/>
    <mergeCell ref="D23:D25"/>
    <mergeCell ref="C23:C25"/>
    <mergeCell ref="C50:C51"/>
    <mergeCell ref="C44:C45"/>
    <mergeCell ref="B17:B19"/>
    <mergeCell ref="D17:D19"/>
    <mergeCell ref="C41:C42"/>
    <mergeCell ref="C47:C48"/>
    <mergeCell ref="C29:C30"/>
    <mergeCell ref="C32:C33"/>
    <mergeCell ref="C35:C36"/>
    <mergeCell ref="C38:C39"/>
  </mergeCells>
  <phoneticPr fontId="15"/>
  <hyperlinks>
    <hyperlink ref="A4" r:id="rId1" xr:uid="{CFCF06E3-F79A-4B4E-BD96-FA3749E32363}"/>
    <hyperlink ref="A7" r:id="rId2" xr:uid="{82C714DB-931F-4580-8D87-7E48524D83C4}"/>
    <hyperlink ref="A10" r:id="rId3" xr:uid="{8DBF69CD-63D1-4126-B7B0-7D462C32FBEF}"/>
    <hyperlink ref="A13" r:id="rId4" xr:uid="{D1FF3E78-BF59-41CB-9BC5-C74BAF8CF1C7}"/>
    <hyperlink ref="A16" r:id="rId5" xr:uid="{15AA987D-C368-4157-B593-73B6F753BDD0}"/>
    <hyperlink ref="A19" r:id="rId6" xr:uid="{6EF87DDD-D587-4E5D-82CD-DD160350BE2D}"/>
    <hyperlink ref="A22" r:id="rId7" xr:uid="{CAB65B03-7B81-404F-8179-34EA9515F56E}"/>
    <hyperlink ref="A25" r:id="rId8" xr:uid="{A5D2218A-DE81-49FB-8424-C438219D6BA5}"/>
    <hyperlink ref="A28" r:id="rId9" xr:uid="{83CFA0D3-6459-438A-B01D-E3E9D3CD70A6}"/>
    <hyperlink ref="A31" r:id="rId10" xr:uid="{4C23DB66-215E-4B30-8DA1-A2ED792BFB2F}"/>
    <hyperlink ref="A34" r:id="rId11" xr:uid="{56F6C19D-E1AA-4C6C-A446-1729C088EAD3}"/>
    <hyperlink ref="A37" r:id="rId12" xr:uid="{0F80CEDA-6CE8-4526-9434-CE8EFC6029FC}"/>
  </hyperlinks>
  <pageMargins left="0" right="0" top="0.19685039370078741" bottom="0.39370078740157483" header="0" footer="0.19685039370078741"/>
  <pageSetup paperSize="8" scale="25" orientation="portrait" horizontalDpi="300" verticalDpi="300" r:id="rId13"/>
  <headerFooter alignWithMargins="0"/>
  <rowBreaks count="1" manualBreakCount="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9"/>
  <sheetViews>
    <sheetView defaultGridColor="0" view="pageBreakPreview" colorId="56" zoomScale="81" zoomScaleNormal="66" zoomScaleSheetLayoutView="81" workbookViewId="0">
      <selection activeCell="A51" sqref="A51"/>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68" t="s">
        <v>228</v>
      </c>
      <c r="B1" s="369" t="s">
        <v>144</v>
      </c>
      <c r="C1" s="370" t="s">
        <v>126</v>
      </c>
    </row>
    <row r="2" spans="1:23" ht="40.200000000000003" customHeight="1">
      <c r="A2" s="293" t="s">
        <v>380</v>
      </c>
      <c r="B2" s="243"/>
      <c r="C2" s="227"/>
    </row>
    <row r="3" spans="1:23" ht="366.6" customHeight="1">
      <c r="A3" s="256" t="s">
        <v>408</v>
      </c>
      <c r="B3" s="241" t="s">
        <v>409</v>
      </c>
      <c r="C3" s="228">
        <v>45533</v>
      </c>
    </row>
    <row r="4" spans="1:23" ht="31.95" customHeight="1" thickBot="1">
      <c r="A4" s="288" t="s">
        <v>407</v>
      </c>
      <c r="B4" s="241"/>
      <c r="C4" s="228"/>
    </row>
    <row r="5" spans="1:23" ht="46.95" customHeight="1" thickTop="1">
      <c r="A5" s="371" t="s">
        <v>381</v>
      </c>
      <c r="B5" s="170"/>
      <c r="C5" s="227"/>
    </row>
    <row r="6" spans="1:23" ht="307.2" customHeight="1">
      <c r="A6" s="472" t="s">
        <v>406</v>
      </c>
      <c r="B6" s="286" t="s">
        <v>410</v>
      </c>
      <c r="C6" s="228">
        <v>45533</v>
      </c>
    </row>
    <row r="7" spans="1:23" ht="31.95" customHeight="1" thickBot="1">
      <c r="A7" s="309" t="s">
        <v>405</v>
      </c>
      <c r="B7" s="265"/>
      <c r="C7" s="229"/>
      <c r="W7" s="24">
        <v>0</v>
      </c>
    </row>
    <row r="8" spans="1:23" ht="268.95" hidden="1" customHeight="1">
      <c r="A8" s="231" t="s">
        <v>382</v>
      </c>
      <c r="B8" s="243"/>
      <c r="C8" s="227"/>
    </row>
    <row r="9" spans="1:23" ht="268.95" hidden="1" customHeight="1">
      <c r="A9" s="235"/>
      <c r="B9" s="242"/>
      <c r="C9" s="228"/>
    </row>
    <row r="10" spans="1:23" ht="268.95" hidden="1" customHeight="1" thickBot="1">
      <c r="A10" s="230" t="s">
        <v>383</v>
      </c>
      <c r="B10" s="244"/>
      <c r="C10" s="229"/>
    </row>
    <row r="11" spans="1:23" ht="40.200000000000003" customHeight="1" thickTop="1">
      <c r="A11" s="371" t="s">
        <v>384</v>
      </c>
      <c r="B11" s="170"/>
      <c r="C11" s="664">
        <v>45531</v>
      </c>
      <c r="E11" s="262"/>
      <c r="F11" s="262"/>
      <c r="G11" s="262"/>
    </row>
    <row r="12" spans="1:23" ht="363" customHeight="1">
      <c r="A12" s="308" t="s">
        <v>404</v>
      </c>
      <c r="B12" s="286" t="s">
        <v>411</v>
      </c>
      <c r="C12" s="665"/>
      <c r="E12" s="262"/>
      <c r="F12" s="262"/>
      <c r="G12" s="262"/>
    </row>
    <row r="13" spans="1:23" ht="29.4" customHeight="1" thickBot="1">
      <c r="A13" s="309" t="s">
        <v>403</v>
      </c>
      <c r="B13" s="265"/>
      <c r="C13" s="264"/>
    </row>
    <row r="14" spans="1:23" ht="40.950000000000003" customHeight="1" thickTop="1">
      <c r="A14" s="293" t="s">
        <v>385</v>
      </c>
      <c r="B14" s="243"/>
      <c r="C14" s="227"/>
    </row>
    <row r="15" spans="1:23" ht="288.60000000000002" customHeight="1">
      <c r="A15" s="235" t="s">
        <v>402</v>
      </c>
      <c r="B15" s="241" t="s">
        <v>412</v>
      </c>
      <c r="C15" s="228">
        <v>45529</v>
      </c>
    </row>
    <row r="16" spans="1:23" ht="32.4" customHeight="1" thickBot="1">
      <c r="A16" s="255" t="s">
        <v>401</v>
      </c>
      <c r="B16" s="242"/>
      <c r="C16" s="228"/>
    </row>
    <row r="17" spans="1:3" ht="40.950000000000003" customHeight="1">
      <c r="A17" s="293" t="s">
        <v>386</v>
      </c>
      <c r="B17" s="243"/>
      <c r="C17" s="227"/>
    </row>
    <row r="18" spans="1:3" ht="408.6" customHeight="1">
      <c r="A18" s="235" t="s">
        <v>400</v>
      </c>
      <c r="B18" s="242" t="s">
        <v>410</v>
      </c>
      <c r="C18" s="228">
        <v>45529</v>
      </c>
    </row>
    <row r="19" spans="1:3" ht="40.950000000000003" customHeight="1" thickBot="1">
      <c r="A19" s="255" t="s">
        <v>399</v>
      </c>
      <c r="B19" s="242"/>
      <c r="C19" s="228"/>
    </row>
    <row r="20" spans="1:3" ht="40.200000000000003" customHeight="1">
      <c r="A20" s="293" t="s">
        <v>387</v>
      </c>
      <c r="B20" s="243"/>
      <c r="C20" s="227"/>
    </row>
    <row r="21" spans="1:3" ht="308.39999999999998" customHeight="1">
      <c r="A21" s="235" t="s">
        <v>398</v>
      </c>
      <c r="B21" s="242" t="s">
        <v>409</v>
      </c>
      <c r="C21" s="228">
        <v>45529</v>
      </c>
    </row>
    <row r="22" spans="1:3" ht="40.200000000000003" customHeight="1" thickBot="1">
      <c r="A22" s="255" t="s">
        <v>397</v>
      </c>
      <c r="B22" s="242"/>
      <c r="C22" s="228"/>
    </row>
    <row r="23" spans="1:3" ht="40.200000000000003" customHeight="1">
      <c r="A23" s="293" t="s">
        <v>395</v>
      </c>
      <c r="B23" s="243"/>
      <c r="C23" s="227"/>
    </row>
    <row r="24" spans="1:3" ht="396.6" customHeight="1">
      <c r="A24" s="235" t="s">
        <v>396</v>
      </c>
      <c r="B24" s="491" t="s">
        <v>410</v>
      </c>
      <c r="C24" s="228">
        <v>45531</v>
      </c>
    </row>
    <row r="25" spans="1:3" ht="40.200000000000003" customHeight="1" thickBot="1">
      <c r="A25" s="255" t="s">
        <v>394</v>
      </c>
      <c r="B25" s="242"/>
      <c r="C25" s="228"/>
    </row>
    <row r="26" spans="1:3" ht="40.200000000000003" customHeight="1">
      <c r="A26" s="293" t="s">
        <v>388</v>
      </c>
      <c r="B26" s="243"/>
      <c r="C26" s="227"/>
    </row>
    <row r="27" spans="1:3" ht="287.39999999999998" customHeight="1">
      <c r="A27" s="235" t="s">
        <v>393</v>
      </c>
      <c r="B27" s="242" t="s">
        <v>411</v>
      </c>
      <c r="C27" s="228">
        <v>45530</v>
      </c>
    </row>
    <row r="28" spans="1:3" ht="40.200000000000003" customHeight="1" thickBot="1">
      <c r="A28" s="255" t="s">
        <v>392</v>
      </c>
      <c r="B28" s="242"/>
      <c r="C28" s="228"/>
    </row>
    <row r="29" spans="1:3" ht="40.200000000000003" customHeight="1">
      <c r="A29" s="293" t="s">
        <v>389</v>
      </c>
      <c r="B29" s="243"/>
      <c r="C29" s="227"/>
    </row>
    <row r="30" spans="1:3" ht="245.4" customHeight="1">
      <c r="A30" s="235" t="s">
        <v>391</v>
      </c>
      <c r="B30" s="242" t="s">
        <v>413</v>
      </c>
      <c r="C30" s="228">
        <v>45530</v>
      </c>
    </row>
    <row r="31" spans="1:3" ht="40.200000000000003" customHeight="1">
      <c r="A31" s="255" t="s">
        <v>390</v>
      </c>
      <c r="B31" s="242"/>
      <c r="C31" s="228"/>
    </row>
    <row r="32" spans="1:3" ht="40.200000000000003" hidden="1" customHeight="1">
      <c r="A32" s="293"/>
      <c r="B32" s="243"/>
      <c r="C32" s="227"/>
    </row>
    <row r="33" spans="1:3" ht="165" hidden="1" customHeight="1">
      <c r="A33" s="235"/>
      <c r="B33" s="242"/>
      <c r="C33" s="228"/>
    </row>
    <row r="34" spans="1:3" ht="40.200000000000003" hidden="1" customHeight="1" thickBot="1">
      <c r="A34" s="255"/>
      <c r="B34" s="242"/>
      <c r="C34" s="228"/>
    </row>
    <row r="35" spans="1:3" ht="40.950000000000003" hidden="1" customHeight="1">
      <c r="A35" s="293"/>
      <c r="B35" s="243"/>
      <c r="C35" s="227"/>
    </row>
    <row r="36" spans="1:3" ht="267" hidden="1" customHeight="1">
      <c r="A36" s="235"/>
      <c r="B36" s="241"/>
      <c r="C36" s="228"/>
    </row>
    <row r="37" spans="1:3" ht="32.4" hidden="1" customHeight="1" thickBot="1">
      <c r="A37" s="255"/>
      <c r="B37" s="242"/>
      <c r="C37" s="228"/>
    </row>
    <row r="38" spans="1:3" ht="40.950000000000003" hidden="1" customHeight="1">
      <c r="A38" s="293"/>
      <c r="B38" s="243"/>
      <c r="C38" s="227"/>
    </row>
    <row r="39" spans="1:3" ht="180.6" hidden="1" customHeight="1">
      <c r="A39" s="235"/>
      <c r="B39" s="242"/>
      <c r="C39" s="228"/>
    </row>
    <row r="40" spans="1:3" ht="40.950000000000003" hidden="1" customHeight="1" thickBot="1">
      <c r="A40" s="255"/>
      <c r="B40" s="242"/>
      <c r="C40" s="228"/>
    </row>
    <row r="41" spans="1:3" ht="40.200000000000003" hidden="1" customHeight="1">
      <c r="A41" s="293"/>
      <c r="B41" s="243"/>
      <c r="C41" s="227"/>
    </row>
    <row r="42" spans="1:3" ht="52.8" hidden="1" customHeight="1">
      <c r="A42" s="235"/>
      <c r="B42" s="242"/>
      <c r="C42" s="228"/>
    </row>
    <row r="43" spans="1:3" ht="40.200000000000003" hidden="1" customHeight="1" thickBot="1">
      <c r="A43" s="255"/>
      <c r="B43" s="242"/>
      <c r="C43" s="228"/>
    </row>
    <row r="44" spans="1:3" ht="40.200000000000003" hidden="1" customHeight="1">
      <c r="A44" s="293"/>
      <c r="B44" s="243"/>
      <c r="C44" s="227"/>
    </row>
    <row r="45" spans="1:3" ht="228" hidden="1" customHeight="1">
      <c r="A45" s="235"/>
      <c r="B45" s="242"/>
      <c r="C45" s="228"/>
    </row>
    <row r="46" spans="1:3" ht="40.200000000000003" hidden="1" customHeight="1" thickBot="1">
      <c r="A46" s="255"/>
      <c r="B46" s="242"/>
      <c r="C46" s="228"/>
    </row>
    <row r="47" spans="1:3" ht="40.200000000000003" hidden="1" customHeight="1">
      <c r="A47" s="293"/>
      <c r="B47" s="243"/>
      <c r="C47" s="227"/>
    </row>
    <row r="48" spans="1:3" ht="55.2" hidden="1" customHeight="1">
      <c r="A48" s="235"/>
      <c r="B48" s="242"/>
      <c r="C48" s="228"/>
    </row>
    <row r="49" spans="1:3" ht="40.200000000000003" hidden="1" customHeight="1">
      <c r="A49" s="255"/>
      <c r="B49" s="242"/>
      <c r="C49" s="228"/>
    </row>
  </sheetData>
  <mergeCells count="1">
    <mergeCell ref="C11:C12"/>
  </mergeCells>
  <phoneticPr fontId="84"/>
  <hyperlinks>
    <hyperlink ref="A31" r:id="rId1" xr:uid="{4DCA0F43-6E3E-4187-AF8B-5B948AE6110C}"/>
    <hyperlink ref="A28" r:id="rId2" xr:uid="{7A0D5432-34B8-4914-AAB5-2D0FC26FFEA0}"/>
    <hyperlink ref="A25" r:id="rId3" xr:uid="{FFB94666-7BBD-4C1B-8027-CA5F952B09C4}"/>
    <hyperlink ref="A22" r:id="rId4" xr:uid="{68266BEF-3205-4CDC-8290-5178A52183FF}"/>
    <hyperlink ref="A19" r:id="rId5" xr:uid="{8B017796-5CD9-44AE-AE43-E91CD0223312}"/>
    <hyperlink ref="A16" r:id="rId6" xr:uid="{2C5C711E-3414-4466-AF19-B2B76D3BD7C3}"/>
    <hyperlink ref="A13" r:id="rId7" xr:uid="{5F16452A-0A09-469F-8C59-65E740F5EC08}"/>
    <hyperlink ref="A7" r:id="rId8" xr:uid="{F28FD60D-84C5-422D-B8CC-EA5405F6A799}"/>
    <hyperlink ref="A4" r:id="rId9" xr:uid="{D4D85C5F-B3C6-4F24-A75C-3C913429CDA2}"/>
  </hyperlinks>
  <pageMargins left="0.74803149606299213" right="0.74803149606299213" top="0.98425196850393704" bottom="0.98425196850393704" header="0.51181102362204722" footer="0.51181102362204722"/>
  <pageSetup paperSize="9" scale="15" fitToHeight="3" orientation="portrait" r:id="rId10"/>
  <headerFooter alignWithMargins="0"/>
  <rowBreaks count="1" manualBreakCount="1">
    <brk id="43" max="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6" zoomScale="89" zoomScaleNormal="89" zoomScaleSheetLayoutView="100" workbookViewId="0">
      <selection activeCell="AE25" sqref="AE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29" ht="15" customHeight="1">
      <c r="A1" s="676" t="s">
        <v>145</v>
      </c>
      <c r="B1" s="677"/>
      <c r="C1" s="677"/>
      <c r="D1" s="677"/>
      <c r="E1" s="677"/>
      <c r="F1" s="677"/>
      <c r="G1" s="677"/>
      <c r="H1" s="677"/>
      <c r="I1" s="677"/>
      <c r="J1" s="677"/>
      <c r="K1" s="677"/>
      <c r="L1" s="677"/>
      <c r="M1" s="677"/>
      <c r="N1" s="678"/>
      <c r="P1" s="679" t="s">
        <v>146</v>
      </c>
      <c r="Q1" s="680"/>
      <c r="R1" s="680"/>
      <c r="S1" s="680"/>
      <c r="T1" s="680"/>
      <c r="U1" s="680"/>
      <c r="V1" s="680"/>
      <c r="W1" s="680"/>
      <c r="X1" s="680"/>
      <c r="Y1" s="680"/>
      <c r="Z1" s="680"/>
      <c r="AA1" s="680"/>
      <c r="AB1" s="680"/>
      <c r="AC1" s="681"/>
    </row>
    <row r="2" spans="1:29" ht="18" customHeight="1" thickBot="1">
      <c r="A2" s="682" t="s">
        <v>147</v>
      </c>
      <c r="B2" s="683"/>
      <c r="C2" s="683"/>
      <c r="D2" s="683"/>
      <c r="E2" s="683"/>
      <c r="F2" s="683"/>
      <c r="G2" s="683"/>
      <c r="H2" s="683"/>
      <c r="I2" s="683"/>
      <c r="J2" s="683"/>
      <c r="K2" s="683"/>
      <c r="L2" s="683"/>
      <c r="M2" s="683"/>
      <c r="N2" s="684"/>
      <c r="P2" s="685" t="s">
        <v>148</v>
      </c>
      <c r="Q2" s="683"/>
      <c r="R2" s="683"/>
      <c r="S2" s="683"/>
      <c r="T2" s="683"/>
      <c r="U2" s="683"/>
      <c r="V2" s="683"/>
      <c r="W2" s="683"/>
      <c r="X2" s="683"/>
      <c r="Y2" s="683"/>
      <c r="Z2" s="683"/>
      <c r="AA2" s="683"/>
      <c r="AB2" s="683"/>
      <c r="AC2" s="686"/>
    </row>
    <row r="3" spans="1:29" ht="13.8" thickBot="1">
      <c r="A3" s="372" t="s">
        <v>147</v>
      </c>
      <c r="B3" s="373" t="s">
        <v>149</v>
      </c>
      <c r="C3" s="373" t="s">
        <v>150</v>
      </c>
      <c r="D3" s="373" t="s">
        <v>151</v>
      </c>
      <c r="E3" s="373" t="s">
        <v>152</v>
      </c>
      <c r="F3" s="373" t="s">
        <v>153</v>
      </c>
      <c r="G3" s="373" t="s">
        <v>154</v>
      </c>
      <c r="H3" s="373" t="s">
        <v>155</v>
      </c>
      <c r="I3" s="374" t="s">
        <v>156</v>
      </c>
      <c r="J3" s="375" t="s">
        <v>157</v>
      </c>
      <c r="K3" s="375" t="s">
        <v>158</v>
      </c>
      <c r="L3" s="375" t="s">
        <v>159</v>
      </c>
      <c r="M3" s="375" t="s">
        <v>160</v>
      </c>
      <c r="N3" s="376" t="s">
        <v>161</v>
      </c>
      <c r="P3" s="373"/>
      <c r="Q3" s="373" t="s">
        <v>149</v>
      </c>
      <c r="R3" s="373" t="s">
        <v>150</v>
      </c>
      <c r="S3" s="373" t="s">
        <v>151</v>
      </c>
      <c r="T3" s="373" t="s">
        <v>152</v>
      </c>
      <c r="U3" s="373" t="s">
        <v>153</v>
      </c>
      <c r="V3" s="373" t="s">
        <v>154</v>
      </c>
      <c r="W3" s="373" t="s">
        <v>155</v>
      </c>
      <c r="X3" s="374" t="s">
        <v>156</v>
      </c>
      <c r="Y3" s="375" t="s">
        <v>157</v>
      </c>
      <c r="Z3" s="375" t="s">
        <v>158</v>
      </c>
      <c r="AA3" s="375" t="s">
        <v>159</v>
      </c>
      <c r="AB3" s="375" t="s">
        <v>160</v>
      </c>
      <c r="AC3" s="377" t="s">
        <v>162</v>
      </c>
    </row>
    <row r="4" spans="1:29" ht="13.8" thickBot="1">
      <c r="A4" s="189" t="s">
        <v>147</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 si="1">AVERAGE(H8:H19)</f>
        <v>607.08333333333337</v>
      </c>
      <c r="I4" s="190">
        <f t="shared" ref="I4" si="2">AVERAGE(I8:I19)</f>
        <v>866.25</v>
      </c>
      <c r="J4" s="190">
        <f t="shared" si="0"/>
        <v>555.5</v>
      </c>
      <c r="K4" s="190">
        <f>AVERAGE(K8:K19)</f>
        <v>365.91666666666669</v>
      </c>
      <c r="L4" s="190">
        <f t="shared" si="0"/>
        <v>224.41666666666666</v>
      </c>
      <c r="M4" s="190">
        <f t="shared" si="0"/>
        <v>136.41666666666666</v>
      </c>
      <c r="N4" s="190">
        <f>AVERAGE(N8:N19)</f>
        <v>3653.75</v>
      </c>
      <c r="O4" s="5"/>
      <c r="P4" s="191" t="str">
        <f>+A4</f>
        <v xml:space="preserve"> </v>
      </c>
      <c r="Q4" s="190">
        <f t="shared" ref="Q4:AC4" si="3">AVERAGE(Q8:Q19)</f>
        <v>8.1666666666666661</v>
      </c>
      <c r="R4" s="190">
        <f t="shared" si="3"/>
        <v>8.75</v>
      </c>
      <c r="S4" s="190">
        <f t="shared" si="3"/>
        <v>13.25</v>
      </c>
      <c r="T4" s="190">
        <f>AVERAGE(T8:T19)</f>
        <v>6.5</v>
      </c>
      <c r="U4" s="190">
        <f>AVERAGE(U8:U19)</f>
        <v>9.1666666666666661</v>
      </c>
      <c r="V4" s="190">
        <f>AVERAGE(V8:V19)</f>
        <v>8.9166666666666661</v>
      </c>
      <c r="W4" s="190">
        <f>AVERAGE(W8:W19)</f>
        <v>8.0833333333333339</v>
      </c>
      <c r="X4" s="190">
        <f t="shared" ref="X4" si="4">AVERAGE(X8:X19)</f>
        <v>10.833333333333334</v>
      </c>
      <c r="Y4" s="190">
        <f>AVERAGE(Y8:Y19)</f>
        <v>9.1666666666666661</v>
      </c>
      <c r="Z4" s="190">
        <f>AVERAGE(Z8:Z19)</f>
        <v>18.75</v>
      </c>
      <c r="AA4" s="190">
        <f t="shared" si="3"/>
        <v>11.25</v>
      </c>
      <c r="AB4" s="190">
        <f t="shared" si="3"/>
        <v>11.583333333333334</v>
      </c>
      <c r="AC4" s="190">
        <f t="shared" si="3"/>
        <v>124.41666666666667</v>
      </c>
    </row>
    <row r="5" spans="1:29" ht="19.95" customHeight="1" thickBot="1">
      <c r="A5" s="152" t="s">
        <v>147</v>
      </c>
      <c r="B5" s="152" t="s">
        <v>147</v>
      </c>
      <c r="C5" s="152" t="s">
        <v>147</v>
      </c>
      <c r="D5" s="152" t="s">
        <v>147</v>
      </c>
      <c r="E5" s="152" t="s">
        <v>147</v>
      </c>
      <c r="F5" s="152" t="s">
        <v>147</v>
      </c>
      <c r="G5" s="152" t="s">
        <v>147</v>
      </c>
      <c r="H5" s="152" t="s">
        <v>147</v>
      </c>
      <c r="I5" s="378" t="s">
        <v>163</v>
      </c>
      <c r="J5" s="152"/>
      <c r="K5" s="152"/>
      <c r="L5" s="152"/>
      <c r="M5" s="152"/>
      <c r="N5" s="139"/>
      <c r="O5" s="65"/>
      <c r="P5" s="379"/>
      <c r="Q5" s="379"/>
      <c r="R5" s="379"/>
      <c r="S5" s="379"/>
      <c r="T5" s="379"/>
      <c r="U5" s="379"/>
      <c r="V5" s="379"/>
      <c r="W5" s="379"/>
      <c r="X5" s="378" t="s">
        <v>163</v>
      </c>
      <c r="Y5" s="152"/>
      <c r="Z5" s="152"/>
      <c r="AA5" s="152"/>
      <c r="AB5" s="152"/>
      <c r="AC5" s="139"/>
    </row>
    <row r="6" spans="1:29" ht="19.95" customHeight="1" thickBot="1">
      <c r="A6" s="152" t="s">
        <v>147</v>
      </c>
      <c r="B6" s="152" t="s">
        <v>147</v>
      </c>
      <c r="C6" s="152" t="s">
        <v>147</v>
      </c>
      <c r="D6" s="152" t="s">
        <v>147</v>
      </c>
      <c r="E6" s="152" t="s">
        <v>147</v>
      </c>
      <c r="F6" s="152" t="s">
        <v>147</v>
      </c>
      <c r="G6" s="152" t="s">
        <v>147</v>
      </c>
      <c r="H6" s="152" t="s">
        <v>147</v>
      </c>
      <c r="I6" s="378">
        <v>138</v>
      </c>
      <c r="J6" s="152"/>
      <c r="K6" s="152"/>
      <c r="L6" s="152"/>
      <c r="M6" s="152"/>
      <c r="N6" s="184"/>
      <c r="O6" s="65"/>
      <c r="P6" s="380"/>
      <c r="Q6" s="380"/>
      <c r="R6" s="380"/>
      <c r="S6" s="380"/>
      <c r="T6" s="380"/>
      <c r="U6" s="380"/>
      <c r="V6" s="380"/>
      <c r="W6" s="380"/>
      <c r="X6" s="378">
        <v>4</v>
      </c>
      <c r="Y6" s="152"/>
      <c r="Z6" s="152"/>
      <c r="AA6" s="152"/>
      <c r="AB6" s="152"/>
      <c r="AC6" s="184"/>
    </row>
    <row r="7" spans="1:29" ht="19.95" customHeight="1" thickBot="1">
      <c r="A7" s="250" t="s">
        <v>164</v>
      </c>
      <c r="B7" s="253">
        <v>102</v>
      </c>
      <c r="C7" s="253">
        <v>102</v>
      </c>
      <c r="D7" s="253">
        <v>115</v>
      </c>
      <c r="E7" s="253">
        <v>122</v>
      </c>
      <c r="F7" s="240">
        <v>256</v>
      </c>
      <c r="G7" s="240">
        <v>306</v>
      </c>
      <c r="H7" s="240">
        <v>514</v>
      </c>
      <c r="I7" s="492">
        <v>545</v>
      </c>
      <c r="J7" s="252"/>
      <c r="K7" s="252"/>
      <c r="L7" s="252"/>
      <c r="M7" s="249"/>
      <c r="N7" s="381"/>
      <c r="O7" s="65"/>
      <c r="P7" s="382" t="s">
        <v>164</v>
      </c>
      <c r="Q7" s="383">
        <v>4</v>
      </c>
      <c r="R7" s="382">
        <v>4</v>
      </c>
      <c r="S7" s="382">
        <v>4</v>
      </c>
      <c r="T7" s="384">
        <v>8</v>
      </c>
      <c r="U7" s="382">
        <v>1</v>
      </c>
      <c r="V7" s="382">
        <v>2</v>
      </c>
      <c r="W7" s="382">
        <v>6</v>
      </c>
      <c r="X7" s="542">
        <v>15</v>
      </c>
      <c r="Y7" s="152"/>
      <c r="Z7" s="152"/>
      <c r="AA7" s="152"/>
      <c r="AB7" s="152"/>
      <c r="AC7" s="381"/>
    </row>
    <row r="8" spans="1:29" ht="18" customHeight="1" thickBot="1">
      <c r="A8" s="385" t="s">
        <v>165</v>
      </c>
      <c r="B8" s="386">
        <v>82</v>
      </c>
      <c r="C8" s="387">
        <v>62</v>
      </c>
      <c r="D8" s="387">
        <v>99</v>
      </c>
      <c r="E8" s="387">
        <v>112</v>
      </c>
      <c r="F8" s="388">
        <v>224</v>
      </c>
      <c r="G8" s="388">
        <v>526</v>
      </c>
      <c r="H8" s="388">
        <v>521</v>
      </c>
      <c r="I8" s="389">
        <v>768</v>
      </c>
      <c r="J8" s="387">
        <v>454</v>
      </c>
      <c r="K8" s="387">
        <v>390</v>
      </c>
      <c r="L8" s="387">
        <v>416</v>
      </c>
      <c r="M8" s="390">
        <v>154</v>
      </c>
      <c r="N8" s="391">
        <f>SUM(B8:M8)</f>
        <v>3808</v>
      </c>
      <c r="O8" s="5"/>
      <c r="P8" s="251" t="s">
        <v>165</v>
      </c>
      <c r="Q8" s="392">
        <v>1</v>
      </c>
      <c r="R8" s="393">
        <v>1</v>
      </c>
      <c r="S8" s="393">
        <v>4</v>
      </c>
      <c r="T8" s="393">
        <v>2</v>
      </c>
      <c r="U8" s="393">
        <v>2</v>
      </c>
      <c r="V8" s="387">
        <v>7</v>
      </c>
      <c r="W8" s="387">
        <v>7</v>
      </c>
      <c r="X8" s="387">
        <v>3</v>
      </c>
      <c r="Y8" s="387">
        <v>1</v>
      </c>
      <c r="Z8" s="394">
        <v>7</v>
      </c>
      <c r="AA8" s="394">
        <v>7</v>
      </c>
      <c r="AB8" s="395">
        <v>5</v>
      </c>
      <c r="AC8" s="396">
        <f>SUM(Q8:AB8)</f>
        <v>47</v>
      </c>
    </row>
    <row r="9" spans="1:29" ht="18" customHeight="1" thickBot="1">
      <c r="A9" s="397" t="s">
        <v>166</v>
      </c>
      <c r="B9" s="185">
        <v>81</v>
      </c>
      <c r="C9" s="186">
        <v>39</v>
      </c>
      <c r="D9" s="186">
        <v>72</v>
      </c>
      <c r="E9" s="187">
        <v>89</v>
      </c>
      <c r="F9" s="187">
        <v>258</v>
      </c>
      <c r="G9" s="187">
        <v>416</v>
      </c>
      <c r="H9" s="267">
        <v>554</v>
      </c>
      <c r="I9" s="267">
        <v>568</v>
      </c>
      <c r="J9" s="266">
        <v>578</v>
      </c>
      <c r="K9" s="187">
        <v>337</v>
      </c>
      <c r="L9" s="187">
        <v>169</v>
      </c>
      <c r="M9" s="187">
        <v>168</v>
      </c>
      <c r="N9" s="188">
        <f t="shared" ref="N9:N20" si="5">SUM(B9:M9)</f>
        <v>3329</v>
      </c>
      <c r="O9" s="67" t="s">
        <v>17</v>
      </c>
      <c r="P9" s="398" t="s">
        <v>166</v>
      </c>
      <c r="Q9" s="237">
        <v>0</v>
      </c>
      <c r="R9" s="238">
        <v>5</v>
      </c>
      <c r="S9" s="238">
        <v>4</v>
      </c>
      <c r="T9" s="238">
        <v>1</v>
      </c>
      <c r="U9" s="238">
        <v>1</v>
      </c>
      <c r="V9" s="238">
        <v>1</v>
      </c>
      <c r="W9" s="238">
        <v>1</v>
      </c>
      <c r="X9" s="238">
        <v>1</v>
      </c>
      <c r="Y9" s="237">
        <v>0</v>
      </c>
      <c r="Z9" s="237">
        <v>0</v>
      </c>
      <c r="AA9" s="237">
        <v>0</v>
      </c>
      <c r="AB9" s="237">
        <v>2</v>
      </c>
      <c r="AC9" s="232">
        <f t="shared" ref="AC9:AC20" si="6">SUM(Q9:AB9)</f>
        <v>16</v>
      </c>
    </row>
    <row r="10" spans="1:29" ht="18" customHeight="1" thickBot="1">
      <c r="A10" s="397" t="s">
        <v>167</v>
      </c>
      <c r="B10" s="159">
        <v>81</v>
      </c>
      <c r="C10" s="159">
        <v>48</v>
      </c>
      <c r="D10" s="160">
        <v>71</v>
      </c>
      <c r="E10" s="159">
        <v>128</v>
      </c>
      <c r="F10" s="159">
        <v>171</v>
      </c>
      <c r="G10" s="159">
        <v>350</v>
      </c>
      <c r="H10" s="268">
        <v>569</v>
      </c>
      <c r="I10" s="159">
        <v>553</v>
      </c>
      <c r="J10" s="159">
        <v>458</v>
      </c>
      <c r="K10" s="159">
        <v>306</v>
      </c>
      <c r="L10" s="159">
        <v>220</v>
      </c>
      <c r="M10" s="160">
        <v>229</v>
      </c>
      <c r="N10" s="178">
        <f t="shared" si="5"/>
        <v>3184</v>
      </c>
      <c r="O10" s="151"/>
      <c r="P10" s="398" t="s">
        <v>167</v>
      </c>
      <c r="Q10" s="399">
        <v>1</v>
      </c>
      <c r="R10" s="399">
        <v>2</v>
      </c>
      <c r="S10" s="399">
        <v>1</v>
      </c>
      <c r="T10" s="399">
        <v>0</v>
      </c>
      <c r="U10" s="399">
        <v>0</v>
      </c>
      <c r="V10" s="399">
        <v>0</v>
      </c>
      <c r="W10" s="399">
        <v>1</v>
      </c>
      <c r="X10" s="399">
        <v>1</v>
      </c>
      <c r="Y10" s="399">
        <v>0</v>
      </c>
      <c r="Z10" s="399">
        <v>1</v>
      </c>
      <c r="AA10" s="399">
        <v>0</v>
      </c>
      <c r="AB10" s="399">
        <v>0</v>
      </c>
      <c r="AC10" s="400">
        <f t="shared" si="6"/>
        <v>7</v>
      </c>
    </row>
    <row r="11" spans="1:29" ht="18" customHeight="1" thickBot="1">
      <c r="A11" s="401" t="s">
        <v>168</v>
      </c>
      <c r="B11" s="402">
        <v>112</v>
      </c>
      <c r="C11" s="402">
        <v>85</v>
      </c>
      <c r="D11" s="402">
        <v>60</v>
      </c>
      <c r="E11" s="402">
        <v>97</v>
      </c>
      <c r="F11" s="402">
        <v>95</v>
      </c>
      <c r="G11" s="402">
        <v>305</v>
      </c>
      <c r="H11" s="403">
        <v>544</v>
      </c>
      <c r="I11" s="402">
        <v>449</v>
      </c>
      <c r="J11" s="402">
        <v>475</v>
      </c>
      <c r="K11" s="402">
        <v>505</v>
      </c>
      <c r="L11" s="402">
        <v>219</v>
      </c>
      <c r="M11" s="404">
        <v>98</v>
      </c>
      <c r="N11" s="158">
        <f t="shared" si="5"/>
        <v>3044</v>
      </c>
      <c r="O11" s="67"/>
      <c r="P11" s="397" t="s">
        <v>168</v>
      </c>
      <c r="Q11" s="405">
        <v>16</v>
      </c>
      <c r="R11" s="405">
        <v>1</v>
      </c>
      <c r="S11" s="405">
        <v>19</v>
      </c>
      <c r="T11" s="405">
        <v>3</v>
      </c>
      <c r="U11" s="405">
        <v>13</v>
      </c>
      <c r="V11" s="405">
        <v>1</v>
      </c>
      <c r="W11" s="405">
        <v>2</v>
      </c>
      <c r="X11" s="405">
        <v>2</v>
      </c>
      <c r="Y11" s="405">
        <v>0</v>
      </c>
      <c r="Z11" s="406">
        <v>24</v>
      </c>
      <c r="AA11" s="405">
        <v>4</v>
      </c>
      <c r="AB11" s="405">
        <v>2</v>
      </c>
      <c r="AC11" s="407">
        <f t="shared" si="6"/>
        <v>87</v>
      </c>
    </row>
    <row r="12" spans="1:29" ht="18" customHeight="1" thickBot="1">
      <c r="A12" s="408" t="s">
        <v>169</v>
      </c>
      <c r="B12" s="140">
        <v>84</v>
      </c>
      <c r="C12" s="140">
        <v>100</v>
      </c>
      <c r="D12" s="141">
        <v>77</v>
      </c>
      <c r="E12" s="141">
        <v>80</v>
      </c>
      <c r="F12" s="79">
        <v>236</v>
      </c>
      <c r="G12" s="79">
        <v>438</v>
      </c>
      <c r="H12" s="80">
        <v>631</v>
      </c>
      <c r="I12" s="269">
        <v>752</v>
      </c>
      <c r="J12" s="78">
        <v>523</v>
      </c>
      <c r="K12" s="79">
        <v>427</v>
      </c>
      <c r="L12" s="78">
        <v>253</v>
      </c>
      <c r="M12" s="142">
        <v>136</v>
      </c>
      <c r="N12" s="409">
        <f t="shared" si="5"/>
        <v>3737</v>
      </c>
      <c r="O12" s="67"/>
      <c r="P12" s="410" t="s">
        <v>170</v>
      </c>
      <c r="Q12" s="411">
        <v>7</v>
      </c>
      <c r="R12" s="411">
        <v>7</v>
      </c>
      <c r="S12" s="412">
        <v>13</v>
      </c>
      <c r="T12" s="412">
        <v>3</v>
      </c>
      <c r="U12" s="412">
        <v>8</v>
      </c>
      <c r="V12" s="412">
        <v>11</v>
      </c>
      <c r="W12" s="411">
        <v>5</v>
      </c>
      <c r="X12" s="412">
        <v>11</v>
      </c>
      <c r="Y12" s="412">
        <v>9</v>
      </c>
      <c r="Z12" s="412">
        <v>9</v>
      </c>
      <c r="AA12" s="413">
        <v>20</v>
      </c>
      <c r="AB12" s="413">
        <v>37</v>
      </c>
      <c r="AC12" s="414">
        <f t="shared" si="6"/>
        <v>140</v>
      </c>
    </row>
    <row r="13" spans="1:29" ht="18" customHeight="1" thickBot="1">
      <c r="A13" s="408" t="s">
        <v>171</v>
      </c>
      <c r="B13" s="412">
        <v>41</v>
      </c>
      <c r="C13" s="412">
        <v>44</v>
      </c>
      <c r="D13" s="412">
        <v>67</v>
      </c>
      <c r="E13" s="412">
        <v>103</v>
      </c>
      <c r="F13" s="405">
        <v>311</v>
      </c>
      <c r="G13" s="412">
        <v>415</v>
      </c>
      <c r="H13" s="412">
        <v>539</v>
      </c>
      <c r="I13" s="406">
        <v>1165</v>
      </c>
      <c r="J13" s="412">
        <v>534</v>
      </c>
      <c r="K13" s="412">
        <v>297</v>
      </c>
      <c r="L13" s="411">
        <v>205</v>
      </c>
      <c r="M13" s="415">
        <v>92</v>
      </c>
      <c r="N13" s="416">
        <f t="shared" si="5"/>
        <v>3813</v>
      </c>
      <c r="O13" s="67"/>
      <c r="P13" s="417" t="s">
        <v>171</v>
      </c>
      <c r="Q13" s="412">
        <v>9</v>
      </c>
      <c r="R13" s="412">
        <v>22</v>
      </c>
      <c r="S13" s="411">
        <v>18</v>
      </c>
      <c r="T13" s="412">
        <v>9</v>
      </c>
      <c r="U13" s="418">
        <v>21</v>
      </c>
      <c r="V13" s="412">
        <v>14</v>
      </c>
      <c r="W13" s="412">
        <v>6</v>
      </c>
      <c r="X13" s="412">
        <v>13</v>
      </c>
      <c r="Y13" s="412">
        <v>7</v>
      </c>
      <c r="Z13" s="419">
        <v>81</v>
      </c>
      <c r="AA13" s="418">
        <v>31</v>
      </c>
      <c r="AB13" s="419">
        <v>37</v>
      </c>
      <c r="AC13" s="420">
        <f t="shared" si="6"/>
        <v>268</v>
      </c>
    </row>
    <row r="14" spans="1:29" ht="18" customHeight="1" thickBot="1">
      <c r="A14" s="408" t="s">
        <v>172</v>
      </c>
      <c r="B14" s="412">
        <v>57</v>
      </c>
      <c r="C14" s="411">
        <v>35</v>
      </c>
      <c r="D14" s="412">
        <v>95</v>
      </c>
      <c r="E14" s="411">
        <v>112</v>
      </c>
      <c r="F14" s="412">
        <v>131</v>
      </c>
      <c r="G14" s="421">
        <v>340</v>
      </c>
      <c r="H14" s="421">
        <v>483</v>
      </c>
      <c r="I14" s="422">
        <v>1339</v>
      </c>
      <c r="J14" s="421">
        <v>614</v>
      </c>
      <c r="K14" s="421">
        <v>349</v>
      </c>
      <c r="L14" s="421">
        <v>236</v>
      </c>
      <c r="M14" s="423">
        <v>68</v>
      </c>
      <c r="N14" s="409">
        <f t="shared" si="5"/>
        <v>3859</v>
      </c>
      <c r="O14" s="67"/>
      <c r="P14" s="417" t="s">
        <v>172</v>
      </c>
      <c r="Q14" s="412">
        <v>19</v>
      </c>
      <c r="R14" s="412">
        <v>12</v>
      </c>
      <c r="S14" s="412">
        <v>8</v>
      </c>
      <c r="T14" s="411">
        <v>12</v>
      </c>
      <c r="U14" s="412">
        <v>7</v>
      </c>
      <c r="V14" s="412">
        <v>15</v>
      </c>
      <c r="W14" s="421">
        <v>16</v>
      </c>
      <c r="X14" s="423">
        <v>12</v>
      </c>
      <c r="Y14" s="411">
        <v>16</v>
      </c>
      <c r="Z14" s="412">
        <v>6</v>
      </c>
      <c r="AA14" s="411">
        <v>12</v>
      </c>
      <c r="AB14" s="411">
        <v>6</v>
      </c>
      <c r="AC14" s="414">
        <f t="shared" si="6"/>
        <v>141</v>
      </c>
    </row>
    <row r="15" spans="1:29" ht="18" hidden="1" customHeight="1" thickBot="1">
      <c r="A15" s="408" t="s">
        <v>173</v>
      </c>
      <c r="B15" s="424">
        <v>68</v>
      </c>
      <c r="C15" s="412">
        <v>42</v>
      </c>
      <c r="D15" s="412">
        <v>44</v>
      </c>
      <c r="E15" s="411">
        <v>75</v>
      </c>
      <c r="F15" s="411">
        <v>135</v>
      </c>
      <c r="G15" s="411">
        <v>448</v>
      </c>
      <c r="H15" s="412">
        <v>507</v>
      </c>
      <c r="I15" s="412">
        <v>808</v>
      </c>
      <c r="J15" s="418">
        <v>795</v>
      </c>
      <c r="K15" s="411">
        <v>313</v>
      </c>
      <c r="L15" s="411">
        <v>246</v>
      </c>
      <c r="M15" s="411">
        <v>143</v>
      </c>
      <c r="N15" s="409">
        <f t="shared" si="5"/>
        <v>3624</v>
      </c>
      <c r="O15" s="67"/>
      <c r="P15" s="417" t="s">
        <v>173</v>
      </c>
      <c r="Q15" s="425">
        <v>9</v>
      </c>
      <c r="R15" s="412">
        <v>16</v>
      </c>
      <c r="S15" s="412">
        <v>12</v>
      </c>
      <c r="T15" s="411">
        <v>6</v>
      </c>
      <c r="U15" s="426">
        <v>7</v>
      </c>
      <c r="V15" s="426">
        <v>14</v>
      </c>
      <c r="W15" s="412">
        <v>9</v>
      </c>
      <c r="X15" s="412">
        <v>14</v>
      </c>
      <c r="Y15" s="412">
        <v>9</v>
      </c>
      <c r="Z15" s="412">
        <v>9</v>
      </c>
      <c r="AA15" s="426">
        <v>8</v>
      </c>
      <c r="AB15" s="426">
        <v>7</v>
      </c>
      <c r="AC15" s="414">
        <f t="shared" si="6"/>
        <v>120</v>
      </c>
    </row>
    <row r="16" spans="1:29" ht="18" hidden="1" customHeight="1" thickBot="1">
      <c r="A16" s="427" t="s">
        <v>174</v>
      </c>
      <c r="B16" s="428">
        <v>71</v>
      </c>
      <c r="C16" s="428">
        <v>97</v>
      </c>
      <c r="D16" s="428">
        <v>61</v>
      </c>
      <c r="E16" s="429">
        <v>105</v>
      </c>
      <c r="F16" s="429">
        <v>198</v>
      </c>
      <c r="G16" s="429">
        <v>442</v>
      </c>
      <c r="H16" s="430">
        <v>790</v>
      </c>
      <c r="I16" s="431">
        <v>674</v>
      </c>
      <c r="J16" s="431">
        <v>594</v>
      </c>
      <c r="K16" s="429">
        <v>275</v>
      </c>
      <c r="L16" s="429">
        <v>133</v>
      </c>
      <c r="M16" s="429">
        <v>108</v>
      </c>
      <c r="N16" s="409">
        <f t="shared" si="5"/>
        <v>3548</v>
      </c>
      <c r="O16" s="5"/>
      <c r="P16" s="153" t="s">
        <v>174</v>
      </c>
      <c r="Q16" s="428">
        <v>7</v>
      </c>
      <c r="R16" s="428">
        <v>13</v>
      </c>
      <c r="S16" s="428">
        <v>12</v>
      </c>
      <c r="T16" s="429">
        <v>11</v>
      </c>
      <c r="U16" s="429">
        <v>12</v>
      </c>
      <c r="V16" s="429">
        <v>15</v>
      </c>
      <c r="W16" s="429">
        <v>20</v>
      </c>
      <c r="X16" s="429">
        <v>15</v>
      </c>
      <c r="Y16" s="429">
        <v>15</v>
      </c>
      <c r="Z16" s="429">
        <v>20</v>
      </c>
      <c r="AA16" s="429">
        <v>9</v>
      </c>
      <c r="AB16" s="429">
        <v>7</v>
      </c>
      <c r="AC16" s="432">
        <f t="shared" si="6"/>
        <v>156</v>
      </c>
    </row>
    <row r="17" spans="1:31" ht="13.8" hidden="1" thickBot="1">
      <c r="A17" s="8" t="s">
        <v>175</v>
      </c>
      <c r="B17" s="425">
        <v>38</v>
      </c>
      <c r="C17" s="429">
        <v>19</v>
      </c>
      <c r="D17" s="429">
        <v>38</v>
      </c>
      <c r="E17" s="429">
        <v>203</v>
      </c>
      <c r="F17" s="429">
        <v>146</v>
      </c>
      <c r="G17" s="429">
        <v>439</v>
      </c>
      <c r="H17" s="430">
        <v>964</v>
      </c>
      <c r="I17" s="430">
        <v>1154</v>
      </c>
      <c r="J17" s="429">
        <v>423</v>
      </c>
      <c r="K17" s="429">
        <v>388</v>
      </c>
      <c r="L17" s="429">
        <v>176</v>
      </c>
      <c r="M17" s="429">
        <v>143</v>
      </c>
      <c r="N17" s="433">
        <f t="shared" si="5"/>
        <v>4131</v>
      </c>
      <c r="O17" s="5"/>
      <c r="P17" s="7" t="s">
        <v>175</v>
      </c>
      <c r="Q17" s="429">
        <v>7</v>
      </c>
      <c r="R17" s="429">
        <v>7</v>
      </c>
      <c r="S17" s="429">
        <v>8</v>
      </c>
      <c r="T17" s="429">
        <v>12</v>
      </c>
      <c r="U17" s="429">
        <v>9</v>
      </c>
      <c r="V17" s="429">
        <v>6</v>
      </c>
      <c r="W17" s="429">
        <v>11</v>
      </c>
      <c r="X17" s="429">
        <v>8</v>
      </c>
      <c r="Y17" s="429">
        <v>16</v>
      </c>
      <c r="Z17" s="429">
        <v>40</v>
      </c>
      <c r="AA17" s="429">
        <v>17</v>
      </c>
      <c r="AB17" s="429">
        <v>16</v>
      </c>
      <c r="AC17" s="429">
        <f t="shared" si="6"/>
        <v>157</v>
      </c>
    </row>
    <row r="18" spans="1:31" ht="13.8" hidden="1" thickBot="1">
      <c r="A18" s="143" t="s">
        <v>176</v>
      </c>
      <c r="B18" s="431">
        <v>49</v>
      </c>
      <c r="C18" s="431">
        <v>63</v>
      </c>
      <c r="D18" s="431">
        <v>50</v>
      </c>
      <c r="E18" s="431">
        <v>71</v>
      </c>
      <c r="F18" s="431">
        <v>144</v>
      </c>
      <c r="G18" s="431">
        <v>374</v>
      </c>
      <c r="H18" s="434">
        <v>729</v>
      </c>
      <c r="I18" s="434">
        <v>1097</v>
      </c>
      <c r="J18" s="434">
        <v>650</v>
      </c>
      <c r="K18" s="431">
        <v>397</v>
      </c>
      <c r="L18" s="431">
        <v>192</v>
      </c>
      <c r="M18" s="431">
        <v>217</v>
      </c>
      <c r="N18" s="433">
        <f t="shared" si="5"/>
        <v>4033</v>
      </c>
      <c r="O18" s="5"/>
      <c r="P18" s="9" t="s">
        <v>176</v>
      </c>
      <c r="Q18" s="431">
        <v>10</v>
      </c>
      <c r="R18" s="431">
        <v>6</v>
      </c>
      <c r="S18" s="431">
        <v>14</v>
      </c>
      <c r="T18" s="431">
        <v>10</v>
      </c>
      <c r="U18" s="431">
        <v>10</v>
      </c>
      <c r="V18" s="431">
        <v>19</v>
      </c>
      <c r="W18" s="431">
        <v>11</v>
      </c>
      <c r="X18" s="431">
        <v>20</v>
      </c>
      <c r="Y18" s="431">
        <v>15</v>
      </c>
      <c r="Z18" s="431">
        <v>8</v>
      </c>
      <c r="AA18" s="431">
        <v>11</v>
      </c>
      <c r="AB18" s="431">
        <v>8</v>
      </c>
      <c r="AC18" s="429">
        <f t="shared" si="6"/>
        <v>142</v>
      </c>
    </row>
    <row r="19" spans="1:31" ht="13.8" hidden="1" thickBot="1">
      <c r="A19" s="8" t="s">
        <v>177</v>
      </c>
      <c r="B19" s="431">
        <v>53</v>
      </c>
      <c r="C19" s="431">
        <v>39</v>
      </c>
      <c r="D19" s="431">
        <v>74</v>
      </c>
      <c r="E19" s="431">
        <v>64</v>
      </c>
      <c r="F19" s="431">
        <v>208</v>
      </c>
      <c r="G19" s="431">
        <v>491</v>
      </c>
      <c r="H19" s="431">
        <v>454</v>
      </c>
      <c r="I19" s="434">
        <v>1068</v>
      </c>
      <c r="J19" s="431">
        <v>568</v>
      </c>
      <c r="K19" s="431">
        <v>407</v>
      </c>
      <c r="L19" s="431">
        <v>228</v>
      </c>
      <c r="M19" s="431">
        <v>81</v>
      </c>
      <c r="N19" s="435">
        <f t="shared" si="5"/>
        <v>3735</v>
      </c>
      <c r="O19" s="5"/>
      <c r="P19" s="7" t="s">
        <v>177</v>
      </c>
      <c r="Q19" s="431">
        <v>12</v>
      </c>
      <c r="R19" s="431">
        <v>13</v>
      </c>
      <c r="S19" s="431">
        <v>46</v>
      </c>
      <c r="T19" s="431">
        <v>9</v>
      </c>
      <c r="U19" s="431">
        <v>20</v>
      </c>
      <c r="V19" s="431">
        <v>4</v>
      </c>
      <c r="W19" s="431">
        <v>8</v>
      </c>
      <c r="X19" s="431">
        <v>30</v>
      </c>
      <c r="Y19" s="431">
        <v>22</v>
      </c>
      <c r="Z19" s="431">
        <v>20</v>
      </c>
      <c r="AA19" s="431">
        <v>16</v>
      </c>
      <c r="AB19" s="431">
        <v>12</v>
      </c>
      <c r="AC19" s="436">
        <f t="shared" si="6"/>
        <v>212</v>
      </c>
    </row>
    <row r="20" spans="1:31" ht="13.8" hidden="1" thickBot="1">
      <c r="A20" s="8" t="s">
        <v>178</v>
      </c>
      <c r="B20" s="437">
        <v>67</v>
      </c>
      <c r="C20" s="437">
        <v>62</v>
      </c>
      <c r="D20" s="437">
        <v>57</v>
      </c>
      <c r="E20" s="437">
        <v>77</v>
      </c>
      <c r="F20" s="437">
        <v>473</v>
      </c>
      <c r="G20" s="437">
        <v>468</v>
      </c>
      <c r="H20" s="438">
        <v>659</v>
      </c>
      <c r="I20" s="437">
        <v>851</v>
      </c>
      <c r="J20" s="437">
        <v>542</v>
      </c>
      <c r="K20" s="437">
        <v>270</v>
      </c>
      <c r="L20" s="437">
        <v>208</v>
      </c>
      <c r="M20" s="437">
        <v>174</v>
      </c>
      <c r="N20" s="439">
        <f t="shared" si="5"/>
        <v>3908</v>
      </c>
      <c r="O20" s="5" t="s">
        <v>3</v>
      </c>
      <c r="P20" s="9" t="s">
        <v>178</v>
      </c>
      <c r="Q20" s="431">
        <v>6</v>
      </c>
      <c r="R20" s="431">
        <v>25</v>
      </c>
      <c r="S20" s="431">
        <v>29</v>
      </c>
      <c r="T20" s="431">
        <v>4</v>
      </c>
      <c r="U20" s="431">
        <v>17</v>
      </c>
      <c r="V20" s="431">
        <v>19</v>
      </c>
      <c r="W20" s="431">
        <v>14</v>
      </c>
      <c r="X20" s="431">
        <v>37</v>
      </c>
      <c r="Y20" s="440">
        <v>76</v>
      </c>
      <c r="Z20" s="431">
        <v>34</v>
      </c>
      <c r="AA20" s="431">
        <v>17</v>
      </c>
      <c r="AB20" s="431">
        <v>18</v>
      </c>
      <c r="AC20" s="436">
        <f t="shared" si="6"/>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687" t="s">
        <v>232</v>
      </c>
      <c r="B22" s="688"/>
      <c r="C22" s="688"/>
      <c r="D22" s="688"/>
      <c r="E22" s="688"/>
      <c r="F22" s="688"/>
      <c r="G22" s="688"/>
      <c r="H22" s="688"/>
      <c r="I22" s="688"/>
      <c r="J22" s="688"/>
      <c r="K22" s="688"/>
      <c r="L22" s="688"/>
      <c r="M22" s="688"/>
      <c r="N22" s="689"/>
      <c r="O22" s="5"/>
      <c r="P22" s="687" t="str">
        <f>+A22</f>
        <v>※2024年 第34週（8/19～8/25） 現在</v>
      </c>
      <c r="Q22" s="688"/>
      <c r="R22" s="688"/>
      <c r="S22" s="688"/>
      <c r="T22" s="688"/>
      <c r="U22" s="688"/>
      <c r="V22" s="688"/>
      <c r="W22" s="688"/>
      <c r="X22" s="688"/>
      <c r="Y22" s="688"/>
      <c r="Z22" s="688"/>
      <c r="AA22" s="688"/>
      <c r="AB22" s="688"/>
      <c r="AC22" s="689"/>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692" t="s">
        <v>179</v>
      </c>
      <c r="B24" s="693"/>
      <c r="C24" s="694"/>
      <c r="D24" s="690" t="s">
        <v>233</v>
      </c>
      <c r="E24" s="691"/>
      <c r="F24" s="5"/>
      <c r="G24" s="5" t="s">
        <v>17</v>
      </c>
      <c r="H24" s="5"/>
      <c r="I24" s="5"/>
      <c r="J24" s="5"/>
      <c r="K24" s="5"/>
      <c r="L24" s="5"/>
      <c r="M24" s="5"/>
      <c r="N24" s="14"/>
      <c r="O24" s="67" t="s">
        <v>17</v>
      </c>
      <c r="P24" s="93"/>
      <c r="Q24" s="441" t="s">
        <v>180</v>
      </c>
      <c r="R24" s="673" t="s">
        <v>209</v>
      </c>
      <c r="S24" s="674"/>
      <c r="T24" s="675"/>
      <c r="U24" s="5"/>
      <c r="V24" s="5"/>
      <c r="W24" s="5"/>
      <c r="X24" s="5"/>
      <c r="Y24" s="5"/>
      <c r="Z24" s="5"/>
      <c r="AA24" s="5"/>
      <c r="AB24" s="5"/>
      <c r="AC24" s="16"/>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c r="AE26" s="1" t="s">
        <v>41</v>
      </c>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181</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42"/>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182</v>
      </c>
      <c r="R39" s="75"/>
      <c r="S39" s="75"/>
      <c r="T39" s="75"/>
      <c r="U39" s="75"/>
      <c r="V39" s="75"/>
      <c r="W39" s="75"/>
      <c r="X39" s="75"/>
    </row>
    <row r="40" spans="1:29">
      <c r="Q40" s="75" t="s">
        <v>183</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B12" sqref="A12:XFD12"/>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127</v>
      </c>
      <c r="D1" s="553" t="str">
        <f>+D23</f>
        <v>対前週
インフルエンザ 　     　     39%   減少
新型コロナウイルス         25% 　減少</v>
      </c>
    </row>
    <row r="2" spans="1:7" ht="17.25" customHeight="1" thickBot="1">
      <c r="B2" t="s">
        <v>303</v>
      </c>
      <c r="D2" s="700"/>
      <c r="E2" s="659"/>
    </row>
    <row r="3" spans="1:7" ht="16.5" customHeight="1" thickBot="1">
      <c r="B3" s="356" t="s">
        <v>128</v>
      </c>
      <c r="C3" s="357" t="s">
        <v>129</v>
      </c>
      <c r="D3" s="83" t="s">
        <v>130</v>
      </c>
    </row>
    <row r="4" spans="1:7" ht="17.25" customHeight="1" thickBot="1">
      <c r="B4" s="358" t="s">
        <v>131</v>
      </c>
      <c r="C4" s="359" t="s">
        <v>304</v>
      </c>
      <c r="D4" s="59"/>
    </row>
    <row r="5" spans="1:7" ht="17.25" customHeight="1">
      <c r="B5" s="701" t="s">
        <v>132</v>
      </c>
      <c r="C5" s="704" t="s">
        <v>133</v>
      </c>
      <c r="D5" s="705"/>
    </row>
    <row r="6" spans="1:7" ht="19.2" customHeight="1">
      <c r="B6" s="702"/>
      <c r="C6" s="706" t="s">
        <v>134</v>
      </c>
      <c r="D6" s="707"/>
      <c r="G6" s="94"/>
    </row>
    <row r="7" spans="1:7" ht="19.95" customHeight="1">
      <c r="B7" s="702"/>
      <c r="C7" s="111" t="s">
        <v>135</v>
      </c>
      <c r="D7" s="112"/>
      <c r="G7" s="94"/>
    </row>
    <row r="8" spans="1:7" ht="25.2" customHeight="1" thickBot="1">
      <c r="B8" s="703"/>
      <c r="C8" s="96" t="s">
        <v>136</v>
      </c>
      <c r="D8" s="95"/>
      <c r="G8" s="94"/>
    </row>
    <row r="9" spans="1:7" ht="46.2" customHeight="1" thickBot="1">
      <c r="B9" s="360" t="s">
        <v>137</v>
      </c>
      <c r="C9" s="708" t="s">
        <v>305</v>
      </c>
      <c r="D9" s="709"/>
    </row>
    <row r="10" spans="1:7" ht="76.2" customHeight="1" thickBot="1">
      <c r="B10" s="361" t="s">
        <v>138</v>
      </c>
      <c r="C10" s="710" t="s">
        <v>306</v>
      </c>
      <c r="D10" s="711"/>
    </row>
    <row r="11" spans="1:7" ht="63" customHeight="1" thickBot="1">
      <c r="B11" s="60"/>
      <c r="C11" s="362" t="s">
        <v>307</v>
      </c>
      <c r="D11" s="363" t="s">
        <v>308</v>
      </c>
      <c r="F11" s="1" t="s">
        <v>17</v>
      </c>
    </row>
    <row r="12" spans="1:7" ht="37.950000000000003" hidden="1" customHeight="1" thickBot="1">
      <c r="B12" s="360" t="s">
        <v>139</v>
      </c>
      <c r="C12" s="710"/>
      <c r="D12" s="711"/>
    </row>
    <row r="13" spans="1:7" ht="93" customHeight="1" thickBot="1">
      <c r="B13" s="364" t="s">
        <v>140</v>
      </c>
      <c r="C13" s="365" t="s">
        <v>309</v>
      </c>
      <c r="D13" s="366" t="s">
        <v>311</v>
      </c>
      <c r="F13" t="s">
        <v>3</v>
      </c>
    </row>
    <row r="14" spans="1:7" ht="102.6" customHeight="1" thickBot="1">
      <c r="A14" t="s">
        <v>41</v>
      </c>
      <c r="B14" s="367" t="s">
        <v>141</v>
      </c>
      <c r="C14" s="698" t="s">
        <v>310</v>
      </c>
      <c r="D14" s="699"/>
    </row>
    <row r="15" spans="1:7" ht="17.25" customHeight="1"/>
    <row r="16" spans="1:7" ht="17.25" customHeight="1">
      <c r="B16" s="695" t="s">
        <v>142</v>
      </c>
      <c r="C16" s="174"/>
      <c r="D16" s="1" t="s">
        <v>41</v>
      </c>
    </row>
    <row r="17" spans="2:5">
      <c r="B17" s="695"/>
      <c r="C17"/>
    </row>
    <row r="18" spans="2:5">
      <c r="B18" s="695"/>
      <c r="E18" s="1" t="s">
        <v>17</v>
      </c>
    </row>
    <row r="19" spans="2:5">
      <c r="B19" s="695"/>
    </row>
    <row r="20" spans="2:5">
      <c r="B20" s="695"/>
    </row>
    <row r="21" spans="2:5" ht="16.2">
      <c r="B21" s="695"/>
      <c r="D21" s="245" t="s">
        <v>143</v>
      </c>
    </row>
    <row r="22" spans="2:5">
      <c r="B22" s="695"/>
    </row>
    <row r="23" spans="2:5">
      <c r="B23" s="695"/>
      <c r="D23" s="696" t="s">
        <v>314</v>
      </c>
    </row>
    <row r="24" spans="2:5">
      <c r="B24" s="695"/>
      <c r="D24" s="697"/>
    </row>
    <row r="25" spans="2:5">
      <c r="B25" s="695"/>
      <c r="D25" s="697"/>
    </row>
    <row r="26" spans="2:5">
      <c r="B26" s="695"/>
      <c r="D26" s="697"/>
    </row>
    <row r="27" spans="2:5">
      <c r="B27" s="695"/>
      <c r="D27" s="697"/>
    </row>
    <row r="28" spans="2:5">
      <c r="B28" s="695"/>
    </row>
    <row r="29" spans="2:5">
      <c r="B29" s="695"/>
      <c r="D29" s="1" t="s">
        <v>41</v>
      </c>
    </row>
    <row r="30" spans="2:5">
      <c r="B30" s="695"/>
      <c r="D30" s="1" t="s">
        <v>41</v>
      </c>
    </row>
    <row r="31" spans="2:5">
      <c r="B31" s="695"/>
    </row>
    <row r="32" spans="2:5">
      <c r="B32" s="695"/>
    </row>
    <row r="33" spans="2:2">
      <c r="B33" s="695"/>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9"/>
  <sheetViews>
    <sheetView view="pageBreakPreview" topLeftCell="A31" zoomScale="110" zoomScaleNormal="100" zoomScaleSheetLayoutView="110" workbookViewId="0">
      <selection activeCell="C46" sqref="C46"/>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43" t="s">
        <v>229</v>
      </c>
      <c r="B1" s="468" t="s">
        <v>208</v>
      </c>
      <c r="C1" s="444" t="s">
        <v>302</v>
      </c>
      <c r="D1" s="445" t="s">
        <v>184</v>
      </c>
      <c r="E1" s="446" t="s">
        <v>185</v>
      </c>
    </row>
    <row r="2" spans="1:5" ht="23.4" customHeight="1">
      <c r="A2" s="524" t="s">
        <v>212</v>
      </c>
      <c r="B2" s="525" t="s">
        <v>279</v>
      </c>
      <c r="C2" s="526" t="s">
        <v>289</v>
      </c>
      <c r="D2" s="527">
        <v>45534</v>
      </c>
      <c r="E2" s="528">
        <v>45534</v>
      </c>
    </row>
    <row r="3" spans="1:5" ht="23.4" customHeight="1">
      <c r="A3" s="493" t="s">
        <v>212</v>
      </c>
      <c r="B3" s="494" t="s">
        <v>215</v>
      </c>
      <c r="C3" s="495" t="s">
        <v>290</v>
      </c>
      <c r="D3" s="496">
        <v>45534</v>
      </c>
      <c r="E3" s="497">
        <v>45534</v>
      </c>
    </row>
    <row r="4" spans="1:5" ht="23.4" customHeight="1">
      <c r="A4" s="537" t="s">
        <v>212</v>
      </c>
      <c r="B4" s="538" t="s">
        <v>280</v>
      </c>
      <c r="C4" s="539" t="s">
        <v>291</v>
      </c>
      <c r="D4" s="540">
        <v>45512</v>
      </c>
      <c r="E4" s="541">
        <v>45534</v>
      </c>
    </row>
    <row r="5" spans="1:5" ht="23.4" customHeight="1">
      <c r="A5" s="503" t="s">
        <v>212</v>
      </c>
      <c r="B5" s="504" t="s">
        <v>281</v>
      </c>
      <c r="C5" s="505" t="s">
        <v>292</v>
      </c>
      <c r="D5" s="506">
        <v>45534</v>
      </c>
      <c r="E5" s="507">
        <v>45534</v>
      </c>
    </row>
    <row r="6" spans="1:5" ht="23.4" customHeight="1">
      <c r="A6" s="493" t="s">
        <v>212</v>
      </c>
      <c r="B6" s="494" t="s">
        <v>282</v>
      </c>
      <c r="C6" s="495" t="s">
        <v>293</v>
      </c>
      <c r="D6" s="496">
        <v>45534</v>
      </c>
      <c r="E6" s="497">
        <v>45534</v>
      </c>
    </row>
    <row r="7" spans="1:5" ht="23.4" customHeight="1">
      <c r="A7" s="543" t="s">
        <v>212</v>
      </c>
      <c r="B7" s="544" t="s">
        <v>283</v>
      </c>
      <c r="C7" s="545" t="s">
        <v>294</v>
      </c>
      <c r="D7" s="546">
        <v>45532</v>
      </c>
      <c r="E7" s="547">
        <v>45534</v>
      </c>
    </row>
    <row r="8" spans="1:5" ht="23.4" customHeight="1">
      <c r="A8" s="503" t="s">
        <v>212</v>
      </c>
      <c r="B8" s="504" t="s">
        <v>217</v>
      </c>
      <c r="C8" s="505" t="s">
        <v>295</v>
      </c>
      <c r="D8" s="506">
        <v>45533</v>
      </c>
      <c r="E8" s="507">
        <v>45534</v>
      </c>
    </row>
    <row r="9" spans="1:5" ht="23.4" customHeight="1">
      <c r="A9" s="509" t="s">
        <v>212</v>
      </c>
      <c r="B9" s="510" t="s">
        <v>284</v>
      </c>
      <c r="C9" s="511" t="s">
        <v>296</v>
      </c>
      <c r="D9" s="512">
        <v>45533</v>
      </c>
      <c r="E9" s="513">
        <v>45534</v>
      </c>
    </row>
    <row r="10" spans="1:5" ht="23.4" customHeight="1">
      <c r="A10" s="537" t="s">
        <v>212</v>
      </c>
      <c r="B10" s="538" t="s">
        <v>285</v>
      </c>
      <c r="C10" s="539" t="s">
        <v>297</v>
      </c>
      <c r="D10" s="540">
        <v>45533</v>
      </c>
      <c r="E10" s="541">
        <v>45533</v>
      </c>
    </row>
    <row r="11" spans="1:5" ht="23.4" customHeight="1">
      <c r="A11" s="524" t="s">
        <v>212</v>
      </c>
      <c r="B11" s="525" t="s">
        <v>266</v>
      </c>
      <c r="C11" s="526" t="s">
        <v>286</v>
      </c>
      <c r="D11" s="527">
        <v>45533</v>
      </c>
      <c r="E11" s="528">
        <v>45533</v>
      </c>
    </row>
    <row r="12" spans="1:5" ht="23.4" customHeight="1">
      <c r="A12" s="503" t="s">
        <v>213</v>
      </c>
      <c r="B12" s="504" t="s">
        <v>216</v>
      </c>
      <c r="C12" s="505" t="s">
        <v>287</v>
      </c>
      <c r="D12" s="506">
        <v>45532</v>
      </c>
      <c r="E12" s="507">
        <v>45533</v>
      </c>
    </row>
    <row r="13" spans="1:5" ht="23.4" customHeight="1">
      <c r="A13" s="493" t="s">
        <v>213</v>
      </c>
      <c r="B13" s="494" t="s">
        <v>267</v>
      </c>
      <c r="C13" s="495" t="s">
        <v>288</v>
      </c>
      <c r="D13" s="496">
        <v>45532</v>
      </c>
      <c r="E13" s="497">
        <v>45533</v>
      </c>
    </row>
    <row r="14" spans="1:5" ht="23.4" customHeight="1">
      <c r="A14" s="514" t="s">
        <v>214</v>
      </c>
      <c r="B14" s="515" t="s">
        <v>268</v>
      </c>
      <c r="C14" s="516" t="s">
        <v>298</v>
      </c>
      <c r="D14" s="517">
        <v>45532</v>
      </c>
      <c r="E14" s="518">
        <v>45533</v>
      </c>
    </row>
    <row r="15" spans="1:5" ht="23.4" customHeight="1">
      <c r="A15" s="503" t="s">
        <v>212</v>
      </c>
      <c r="B15" s="504" t="s">
        <v>269</v>
      </c>
      <c r="C15" s="505" t="s">
        <v>299</v>
      </c>
      <c r="D15" s="506">
        <v>45532</v>
      </c>
      <c r="E15" s="507">
        <v>45533</v>
      </c>
    </row>
    <row r="16" spans="1:5" ht="23.4" customHeight="1">
      <c r="A16" s="543" t="s">
        <v>213</v>
      </c>
      <c r="B16" s="544" t="s">
        <v>270</v>
      </c>
      <c r="C16" s="545" t="s">
        <v>300</v>
      </c>
      <c r="D16" s="546">
        <v>45532</v>
      </c>
      <c r="E16" s="547">
        <v>45533</v>
      </c>
    </row>
    <row r="17" spans="1:5" ht="23.4" customHeight="1">
      <c r="A17" s="524" t="s">
        <v>212</v>
      </c>
      <c r="B17" s="525" t="s">
        <v>271</v>
      </c>
      <c r="C17" s="526" t="s">
        <v>272</v>
      </c>
      <c r="D17" s="527">
        <v>45532</v>
      </c>
      <c r="E17" s="528">
        <v>45532</v>
      </c>
    </row>
    <row r="18" spans="1:5" ht="23.4" customHeight="1">
      <c r="A18" s="548" t="s">
        <v>214</v>
      </c>
      <c r="B18" s="549" t="s">
        <v>273</v>
      </c>
      <c r="C18" s="550" t="s">
        <v>274</v>
      </c>
      <c r="D18" s="551">
        <v>45532</v>
      </c>
      <c r="E18" s="552">
        <v>45532</v>
      </c>
    </row>
    <row r="19" spans="1:5" ht="23.4" customHeight="1">
      <c r="A19" s="519" t="s">
        <v>212</v>
      </c>
      <c r="B19" s="520" t="s">
        <v>275</v>
      </c>
      <c r="C19" s="521" t="s">
        <v>276</v>
      </c>
      <c r="D19" s="522">
        <v>45532</v>
      </c>
      <c r="E19" s="523">
        <v>45532</v>
      </c>
    </row>
    <row r="20" spans="1:5" ht="23.4" customHeight="1">
      <c r="A20" s="498" t="s">
        <v>212</v>
      </c>
      <c r="B20" s="499" t="s">
        <v>277</v>
      </c>
      <c r="C20" s="500" t="s">
        <v>278</v>
      </c>
      <c r="D20" s="501">
        <v>45531</v>
      </c>
      <c r="E20" s="502">
        <v>45532</v>
      </c>
    </row>
    <row r="21" spans="1:5" ht="23.4" customHeight="1">
      <c r="A21" s="498" t="s">
        <v>212</v>
      </c>
      <c r="B21" s="499" t="s">
        <v>250</v>
      </c>
      <c r="C21" s="500" t="s">
        <v>251</v>
      </c>
      <c r="D21" s="501">
        <v>45531</v>
      </c>
      <c r="E21" s="502">
        <v>45532</v>
      </c>
    </row>
    <row r="22" spans="1:5" ht="23.4" customHeight="1">
      <c r="A22" s="548" t="s">
        <v>214</v>
      </c>
      <c r="B22" s="549" t="s">
        <v>252</v>
      </c>
      <c r="C22" s="550" t="s">
        <v>253</v>
      </c>
      <c r="D22" s="551">
        <v>45531</v>
      </c>
      <c r="E22" s="552">
        <v>45532</v>
      </c>
    </row>
    <row r="23" spans="1:5" ht="23.4" customHeight="1">
      <c r="A23" s="498" t="s">
        <v>212</v>
      </c>
      <c r="B23" s="499" t="s">
        <v>254</v>
      </c>
      <c r="C23" s="500" t="s">
        <v>255</v>
      </c>
      <c r="D23" s="501">
        <v>45531</v>
      </c>
      <c r="E23" s="502">
        <v>45531</v>
      </c>
    </row>
    <row r="24" spans="1:5" ht="23.4" customHeight="1">
      <c r="A24" s="498" t="s">
        <v>212</v>
      </c>
      <c r="B24" s="499" t="s">
        <v>217</v>
      </c>
      <c r="C24" s="500" t="s">
        <v>256</v>
      </c>
      <c r="D24" s="501">
        <v>45531</v>
      </c>
      <c r="E24" s="502">
        <v>45531</v>
      </c>
    </row>
    <row r="25" spans="1:5" ht="23.4" customHeight="1">
      <c r="A25" s="508" t="s">
        <v>213</v>
      </c>
      <c r="B25" s="504" t="s">
        <v>257</v>
      </c>
      <c r="C25" s="505" t="s">
        <v>258</v>
      </c>
      <c r="D25" s="506">
        <v>45531</v>
      </c>
      <c r="E25" s="507">
        <v>45531</v>
      </c>
    </row>
    <row r="26" spans="1:5" ht="23.4" customHeight="1">
      <c r="A26" s="503" t="s">
        <v>212</v>
      </c>
      <c r="B26" s="504" t="s">
        <v>259</v>
      </c>
      <c r="C26" s="505" t="s">
        <v>260</v>
      </c>
      <c r="D26" s="506">
        <v>45531</v>
      </c>
      <c r="E26" s="507">
        <v>45531</v>
      </c>
    </row>
    <row r="27" spans="1:5" ht="23.4" customHeight="1">
      <c r="A27" s="493" t="s">
        <v>212</v>
      </c>
      <c r="B27" s="494" t="s">
        <v>216</v>
      </c>
      <c r="C27" s="495" t="s">
        <v>261</v>
      </c>
      <c r="D27" s="496">
        <v>45531</v>
      </c>
      <c r="E27" s="497">
        <v>45531</v>
      </c>
    </row>
    <row r="28" spans="1:5" ht="23.4" customHeight="1">
      <c r="A28" s="514" t="s">
        <v>212</v>
      </c>
      <c r="B28" s="515" t="s">
        <v>262</v>
      </c>
      <c r="C28" s="516" t="s">
        <v>263</v>
      </c>
      <c r="D28" s="517">
        <v>45531</v>
      </c>
      <c r="E28" s="518">
        <v>45531</v>
      </c>
    </row>
    <row r="29" spans="1:5" ht="23.4" customHeight="1">
      <c r="A29" s="509" t="s">
        <v>212</v>
      </c>
      <c r="B29" s="510" t="s">
        <v>264</v>
      </c>
      <c r="C29" s="511" t="s">
        <v>265</v>
      </c>
      <c r="D29" s="512">
        <v>45530</v>
      </c>
      <c r="E29" s="513">
        <v>45531</v>
      </c>
    </row>
    <row r="30" spans="1:5" ht="23.4" customHeight="1">
      <c r="A30" s="543" t="s">
        <v>212</v>
      </c>
      <c r="B30" s="544" t="s">
        <v>234</v>
      </c>
      <c r="C30" s="545" t="s">
        <v>248</v>
      </c>
      <c r="D30" s="546">
        <v>45530</v>
      </c>
      <c r="E30" s="547">
        <v>45531</v>
      </c>
    </row>
    <row r="31" spans="1:5" ht="23.4" customHeight="1">
      <c r="A31" s="503" t="s">
        <v>212</v>
      </c>
      <c r="B31" s="504" t="s">
        <v>235</v>
      </c>
      <c r="C31" s="505" t="s">
        <v>236</v>
      </c>
      <c r="D31" s="506">
        <v>45528</v>
      </c>
      <c r="E31" s="507">
        <v>45530</v>
      </c>
    </row>
    <row r="32" spans="1:5" ht="23.4" customHeight="1">
      <c r="A32" s="514" t="s">
        <v>212</v>
      </c>
      <c r="B32" s="515" t="s">
        <v>237</v>
      </c>
      <c r="C32" s="516" t="s">
        <v>238</v>
      </c>
      <c r="D32" s="517">
        <v>45527</v>
      </c>
      <c r="E32" s="518">
        <v>45530</v>
      </c>
    </row>
    <row r="33" spans="1:11" ht="23.4" customHeight="1">
      <c r="A33" s="514" t="s">
        <v>213</v>
      </c>
      <c r="B33" s="515" t="s">
        <v>239</v>
      </c>
      <c r="C33" s="516" t="s">
        <v>240</v>
      </c>
      <c r="D33" s="517">
        <v>45527</v>
      </c>
      <c r="E33" s="518">
        <v>45530</v>
      </c>
    </row>
    <row r="34" spans="1:11" ht="23.4" customHeight="1">
      <c r="A34" s="543" t="s">
        <v>214</v>
      </c>
      <c r="B34" s="544" t="s">
        <v>241</v>
      </c>
      <c r="C34" s="545" t="s">
        <v>249</v>
      </c>
      <c r="D34" s="546">
        <v>45527</v>
      </c>
      <c r="E34" s="547">
        <v>45530</v>
      </c>
    </row>
    <row r="35" spans="1:11" ht="23.4" customHeight="1">
      <c r="A35" s="493" t="s">
        <v>212</v>
      </c>
      <c r="B35" s="494" t="s">
        <v>242</v>
      </c>
      <c r="C35" s="495" t="s">
        <v>243</v>
      </c>
      <c r="D35" s="496">
        <v>45527</v>
      </c>
      <c r="E35" s="497">
        <v>45530</v>
      </c>
    </row>
    <row r="36" spans="1:11" ht="23.4" customHeight="1">
      <c r="A36" s="493" t="s">
        <v>212</v>
      </c>
      <c r="B36" s="494" t="s">
        <v>244</v>
      </c>
      <c r="C36" s="495" t="s">
        <v>245</v>
      </c>
      <c r="D36" s="496">
        <v>45527</v>
      </c>
      <c r="E36" s="497">
        <v>45530</v>
      </c>
    </row>
    <row r="37" spans="1:11" ht="23.4" customHeight="1">
      <c r="A37" s="537" t="s">
        <v>214</v>
      </c>
      <c r="B37" s="538" t="s">
        <v>246</v>
      </c>
      <c r="C37" s="539" t="s">
        <v>247</v>
      </c>
      <c r="D37" s="540">
        <v>45527</v>
      </c>
      <c r="E37" s="541">
        <v>45530</v>
      </c>
    </row>
    <row r="38" spans="1:11" ht="23.4" customHeight="1">
      <c r="A38" s="537"/>
      <c r="B38" s="538"/>
      <c r="C38" s="539"/>
      <c r="D38" s="540"/>
      <c r="E38" s="541"/>
    </row>
    <row r="39" spans="1:11" ht="23.4" customHeight="1">
      <c r="A39" s="537"/>
      <c r="B39" s="538"/>
      <c r="C39" s="539"/>
      <c r="D39" s="540"/>
      <c r="E39" s="541"/>
    </row>
    <row r="40" spans="1:11" s="65" customFormat="1" ht="24" customHeight="1">
      <c r="A40" s="469"/>
      <c r="B40" s="469"/>
      <c r="C40" s="469"/>
      <c r="D40" s="469"/>
      <c r="E40" s="469"/>
    </row>
    <row r="41" spans="1:11" s="65" customFormat="1" ht="24" customHeight="1">
      <c r="A41" s="469"/>
      <c r="B41" s="469"/>
      <c r="C41" s="469"/>
      <c r="D41" s="469"/>
      <c r="E41" s="469"/>
    </row>
    <row r="42" spans="1:11" s="65" customFormat="1" ht="24" hidden="1" customHeight="1">
      <c r="A42" s="292"/>
      <c r="B42" s="292"/>
      <c r="C42" s="65" t="s">
        <v>186</v>
      </c>
      <c r="D42" s="471" t="s">
        <v>206</v>
      </c>
      <c r="E42" s="471" t="s">
        <v>207</v>
      </c>
    </row>
    <row r="43" spans="1:11" ht="20.25" customHeight="1">
      <c r="A43" s="25"/>
      <c r="B43" s="26"/>
      <c r="C43" s="447" t="s">
        <v>187</v>
      </c>
      <c r="D43" s="470"/>
      <c r="E43" s="470"/>
      <c r="J43" s="77"/>
      <c r="K43" s="77"/>
    </row>
    <row r="44" spans="1:11" ht="20.25" customHeight="1">
      <c r="A44" s="284" t="s">
        <v>188</v>
      </c>
      <c r="B44" s="285">
        <v>36</v>
      </c>
      <c r="C44" s="154"/>
      <c r="D44" s="27"/>
      <c r="E44" s="27"/>
      <c r="J44" s="77"/>
      <c r="K44" s="77"/>
    </row>
    <row r="45" spans="1:11" ht="20.25" customHeight="1">
      <c r="A45" s="179"/>
      <c r="B45" s="270"/>
      <c r="C45" s="154"/>
      <c r="D45" s="27"/>
      <c r="E45" s="27"/>
      <c r="J45" s="77"/>
      <c r="K45" s="77"/>
    </row>
    <row r="46" spans="1:11" ht="20.25" customHeight="1">
      <c r="A46" s="1"/>
      <c r="B46" s="1"/>
      <c r="C46" s="271"/>
      <c r="D46" s="180"/>
      <c r="E46" s="180"/>
      <c r="J46" s="77"/>
      <c r="K46" s="77"/>
    </row>
    <row r="47" spans="1:11">
      <c r="A47" s="155" t="s">
        <v>189</v>
      </c>
      <c r="B47" s="155"/>
      <c r="C47" s="291"/>
      <c r="D47" s="181"/>
      <c r="E47" s="181"/>
    </row>
    <row r="48" spans="1:11">
      <c r="A48" s="712" t="s">
        <v>190</v>
      </c>
      <c r="B48" s="712"/>
      <c r="C48" s="713"/>
      <c r="D48" s="182"/>
      <c r="E48" s="182"/>
    </row>
    <row r="53" s="1" customFormat="1"/>
    <row r="54" s="1" customFormat="1"/>
    <row r="55" s="1" customFormat="1"/>
    <row r="56" s="1" customFormat="1"/>
    <row r="57" s="1" customFormat="1"/>
    <row r="58" s="1" customFormat="1"/>
    <row r="59" s="1" customFormat="1"/>
  </sheetData>
  <autoFilter ref="A1:E41" xr:uid="{00000000-0001-0000-0800-000000000000}"/>
  <mergeCells count="1">
    <mergeCell ref="A48:C48"/>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34　ノロウイルス関連情報 </vt:lpstr>
      <vt:lpstr>34  衛生訓話</vt:lpstr>
      <vt:lpstr>34　食中毒記事等 </vt:lpstr>
      <vt:lpstr>34 海外情報</vt:lpstr>
      <vt:lpstr>34　感染症統計</vt:lpstr>
      <vt:lpstr>33　感染症情報</vt:lpstr>
      <vt:lpstr>34　食品回収</vt:lpstr>
      <vt:lpstr>Sheet1</vt:lpstr>
      <vt:lpstr>34　食品表示</vt:lpstr>
      <vt:lpstr>34残留農薬など</vt:lpstr>
      <vt:lpstr>'33　感染症情報'!Print_Area</vt:lpstr>
      <vt:lpstr>'34  衛生訓話'!Print_Area</vt:lpstr>
      <vt:lpstr>'34　ノロウイルス関連情報 '!Print_Area</vt:lpstr>
      <vt:lpstr>'34 海外情報'!Print_Area</vt:lpstr>
      <vt:lpstr>'34　感染症統計'!Print_Area</vt:lpstr>
      <vt:lpstr>'34　食中毒記事等 '!Print_Area</vt:lpstr>
      <vt:lpstr>'34　食品回収'!Print_Area</vt:lpstr>
      <vt:lpstr>'34　食品表示'!Print_Area</vt:lpstr>
      <vt:lpstr>'34残留農薬など'!Print_Area</vt:lpstr>
      <vt:lpstr>スポンサー公告!Print_Area</vt:lpstr>
      <vt:lpstr>'34　食中毒記事等 '!Print_Titles</vt:lpstr>
      <vt:lpstr>'34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2024-09-01T02:37:19Z</dcterms:modified>
  <cp:category/>
  <cp:contentStatus/>
</cp:coreProperties>
</file>